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5/11. PANTALLAS, PARASOLES Y CARPAS/06. AJUSTES DC Radicacion 2/6.7. Cotizaciones TVEC/"/>
    </mc:Choice>
  </mc:AlternateContent>
  <xr:revisionPtr revIDLastSave="147" documentId="8_{39F6CD1B-73B8-4E59-A0DA-43E50D580F9F}" xr6:coauthVersionLast="47" xr6:coauthVersionMax="47" xr10:uidLastSave="{11809CB6-86A1-4AA2-939A-9B9C3A5BA959}"/>
  <bookViews>
    <workbookView xWindow="-120" yWindow="-120" windowWidth="29040" windowHeight="15840" xr2:uid="{00000000-000D-0000-FFFF-FFFF00000000}"/>
  </bookViews>
  <sheets>
    <sheet name="Formato cotización" sheetId="4" r:id="rId1"/>
    <sheet name="Cotización (2)" sheetId="2" state="hidden" r:id="rId2"/>
  </sheets>
  <externalReferences>
    <externalReference r:id="rId3"/>
    <externalReference r:id="rId4"/>
    <externalReference r:id="rId5"/>
    <externalReference r:id="rId6"/>
    <externalReference r:id="rId7"/>
  </externalReferences>
  <definedNames>
    <definedName name="_1__123Graph_Aｸﾞﾗﾌ_7" localSheetId="1" hidden="1">#REF!</definedName>
    <definedName name="_1__123Graph_Aｸﾞﾗﾌ_7" localSheetId="0" hidden="1">#REF!</definedName>
    <definedName name="_1__123Graph_Aｸﾞﾗﾌ_7" hidden="1">#REF!</definedName>
    <definedName name="_112233" localSheetId="1" hidden="1">#REF!</definedName>
    <definedName name="_112233" localSheetId="0" hidden="1">#REF!</definedName>
    <definedName name="_112233" hidden="1">#REF!</definedName>
    <definedName name="_112277" localSheetId="1" hidden="1">#REF!</definedName>
    <definedName name="_112277" localSheetId="0" hidden="1">#REF!</definedName>
    <definedName name="_112277" hidden="1">#REF!</definedName>
    <definedName name="_12__123Graph_BCHART_5" localSheetId="1" hidden="1">[1]MEX95IB!#REF!</definedName>
    <definedName name="_12__123Graph_BCHART_5" localSheetId="0" hidden="1">[1]MEX95IB!#REF!</definedName>
    <definedName name="_12__123Graph_BCHART_5" hidden="1">[1]MEX95IB!#REF!</definedName>
    <definedName name="_1222" localSheetId="1" hidden="1">#REF!</definedName>
    <definedName name="_1222" localSheetId="0" hidden="1">#REF!</definedName>
    <definedName name="_1222" hidden="1">#REF!</definedName>
    <definedName name="_13__123Graph_Bｸﾞﾗﾌ_7" localSheetId="1" hidden="1">#REF!</definedName>
    <definedName name="_13__123Graph_Bｸﾞﾗﾌ_7" localSheetId="0" hidden="1">#REF!</definedName>
    <definedName name="_13__123Graph_Bｸﾞﾗﾌ_7" hidden="1">#REF!</definedName>
    <definedName name="_14__123Graph_Cｸﾞﾗﾌ_7" localSheetId="1" hidden="1">#REF!</definedName>
    <definedName name="_14__123Graph_Cｸﾞﾗﾌ_7" localSheetId="0" hidden="1">#REF!</definedName>
    <definedName name="_14__123Graph_Cｸﾞﾗﾌ_7" hidden="1">#REF!</definedName>
    <definedName name="_15__123Graph_Dｸﾞﾗﾌ_7" localSheetId="1" hidden="1">#REF!</definedName>
    <definedName name="_15__123Graph_Dｸﾞﾗﾌ_7" localSheetId="0" hidden="1">#REF!</definedName>
    <definedName name="_15__123Graph_Dｸﾞﾗﾌ_7" hidden="1">#REF!</definedName>
    <definedName name="_16__123Graph_Eｸﾞﾗﾌ_7" localSheetId="1" hidden="1">#REF!</definedName>
    <definedName name="_16__123Graph_Eｸﾞﾗﾌ_7" localSheetId="0" hidden="1">#REF!</definedName>
    <definedName name="_16__123Graph_Eｸﾞﾗﾌ_7" hidden="1">#REF!</definedName>
    <definedName name="_17__123Graph_Fｸﾞﾗﾌ_7" localSheetId="1" hidden="1">#REF!</definedName>
    <definedName name="_17__123Graph_Fｸﾞﾗﾌ_7" localSheetId="0" hidden="1">#REF!</definedName>
    <definedName name="_17__123Graph_Fｸﾞﾗﾌ_7" hidden="1">#REF!</definedName>
    <definedName name="_21" localSheetId="1" hidden="1">#REF!</definedName>
    <definedName name="_21" localSheetId="0" hidden="1">#REF!</definedName>
    <definedName name="_21" hidden="1">#REF!</definedName>
    <definedName name="_25" localSheetId="1" hidden="1">#REF!</definedName>
    <definedName name="_25" localSheetId="0" hidden="1">#REF!</definedName>
    <definedName name="_25" hidden="1">#REF!</definedName>
    <definedName name="_29" localSheetId="1" hidden="1">#REF!</definedName>
    <definedName name="_29" localSheetId="0" hidden="1">#REF!</definedName>
    <definedName name="_29" hidden="1">#REF!</definedName>
    <definedName name="_456" hidden="1">{0,#N/A,FALSE,0;0,#N/A,FALSE,0;0,#N/A,FALSE,0;0,#N/A,FALSE,0;0,#N/A,FALSE,0;0,#N/A,FALSE,0}</definedName>
    <definedName name="_dos" localSheetId="1" hidden="1">#REF!</definedName>
    <definedName name="_dos" localSheetId="0" hidden="1">#REF!</definedName>
    <definedName name="_dos" hidden="1">#REF!</definedName>
    <definedName name="_Fill" localSheetId="1" hidden="1">#REF!</definedName>
    <definedName name="_Fill" localSheetId="0" hidden="1">#REF!</definedName>
    <definedName name="_Fill" hidden="1">#REF!</definedName>
    <definedName name="_xlnm._FilterDatabase" localSheetId="1" hidden="1">'Cotización (2)'!$A$17:$H$36</definedName>
    <definedName name="_xlnm._FilterDatabase" localSheetId="0" hidden="1">'Formato cotización'!$A$13:$G$16</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aaa" localSheetId="1" hidden="1">#REF!</definedName>
    <definedName name="aaaa" localSheetId="0" hidden="1">#REF!</definedName>
    <definedName name="aaaa" hidden="1">#REF!</definedName>
    <definedName name="ABF" localSheetId="1" hidden="1">#REF!</definedName>
    <definedName name="ABF" localSheetId="0" hidden="1">#REF!</definedName>
    <definedName name="ABF" hidden="1">#REF!</definedName>
    <definedName name="AccessDatabase" hidden="1">"C:\My Documents\New MMR\INPUT.mdb"</definedName>
    <definedName name="ACCV" localSheetId="1" hidden="1">#REF!</definedName>
    <definedName name="ACCV" localSheetId="0" hidden="1">#REF!</definedName>
    <definedName name="ACCV" hidden="1">#REF!</definedName>
    <definedName name="ADSF" localSheetId="1" hidden="1">#REF!</definedName>
    <definedName name="ADSF" localSheetId="0" hidden="1">#REF!</definedName>
    <definedName name="ADSF" hidden="1">#REF!</definedName>
    <definedName name="afdgbva" hidden="1">{#N/A,#N/A,TRUE,"Report"}</definedName>
    <definedName name="aga" hidden="1">{#N/A,#N/A,TRUE,"Report"}</definedName>
    <definedName name="AGHFD" localSheetId="1" hidden="1">#REF!</definedName>
    <definedName name="AGHFD" localSheetId="0" hidden="1">#REF!</definedName>
    <definedName name="AGHFD" hidden="1">#REF!</definedName>
    <definedName name="_xlnm.Print_Area" localSheetId="1">'Cotización (2)'!$A$2:$I$40</definedName>
    <definedName name="_xlnm.Print_Area" localSheetId="0">'Formato cotización'!$A$1:$K$20</definedName>
    <definedName name="ATGHH" localSheetId="1" hidden="1">#REF!</definedName>
    <definedName name="ATGHH" localSheetId="0" hidden="1">#REF!</definedName>
    <definedName name="ATGHH" hidden="1">#REF!</definedName>
    <definedName name="AVBC" localSheetId="1" hidden="1">#REF!</definedName>
    <definedName name="AVBC" localSheetId="0" hidden="1">#REF!</definedName>
    <definedName name="AVBC" hidden="1">#REF!</definedName>
    <definedName name="AXCC" localSheetId="1" hidden="1">#REF!</definedName>
    <definedName name="AXCC" localSheetId="0" hidden="1">#REF!</definedName>
    <definedName name="AXCC" hidden="1">#REF!</definedName>
    <definedName name="AXX" localSheetId="1" hidden="1">#REF!</definedName>
    <definedName name="AXX" localSheetId="0" hidden="1">#REF!</definedName>
    <definedName name="AXX" hidden="1">#REF!</definedName>
    <definedName name="Aグラフ" localSheetId="1" hidden="1">#REF!</definedName>
    <definedName name="Aグラフ" localSheetId="0" hidden="1">#REF!</definedName>
    <definedName name="Aグラフ" hidden="1">#REF!</definedName>
    <definedName name="badb" hidden="1">{"MG-2002-F1",#N/A,FALSE,"PPU-Telemig";"MG-2002-F2",#N/A,FALSE,"PPU-Telemig";"MG-2002-F3",#N/A,FALSE,"PPU-Telemig";"MG-2002-F4",#N/A,FALSE,"PPU-Telemig";"MG-2003-F1",#N/A,FALSE,"PPU-Telemig";"MG-2004-F1",#N/A,FALSE,"PPU-Telemig"}</definedName>
    <definedName name="bn" hidden="1">{"'内訳表'!$B$2:$N$64"}</definedName>
    <definedName name="BOL" localSheetId="1" hidden="1">#REF!</definedName>
    <definedName name="BOL" localSheetId="0" hidden="1">#REF!</definedName>
    <definedName name="BOL" hidden="1">#REF!</definedName>
    <definedName name="Ｂグラフ" localSheetId="1" hidden="1">#REF!</definedName>
    <definedName name="Ｂグラフ" localSheetId="0" hidden="1">#REF!</definedName>
    <definedName name="Ｂグラフ" hidden="1">#REF!</definedName>
    <definedName name="Ｃグラフ" localSheetId="1" hidden="1">#REF!</definedName>
    <definedName name="Ｃグラフ" localSheetId="0" hidden="1">#REF!</definedName>
    <definedName name="Ｃグラフ" hidden="1">#REF!</definedName>
    <definedName name="dasd" localSheetId="1" hidden="1">#REF!</definedName>
    <definedName name="dasd" localSheetId="0" hidden="1">#REF!</definedName>
    <definedName name="dasd" hidden="1">#REF!</definedName>
    <definedName name="Decision">[2]lista!$A$6:$A$7</definedName>
    <definedName name="DFG" localSheetId="1" hidden="1">#REF!</definedName>
    <definedName name="DFG" localSheetId="0" hidden="1">#REF!</definedName>
    <definedName name="DFG" hidden="1">#REF!</definedName>
    <definedName name="dfgd56" hidden="1">{0,#N/A,FALSE,0;0,#N/A,FALSE,0;0,#N/A,FALSE,0;0,#N/A,FALSE,0;0,#N/A,FALSE,0;0,#N/A,FALSE,0}</definedName>
    <definedName name="DFGH" localSheetId="1" hidden="1">#REF!</definedName>
    <definedName name="DFGH" localSheetId="0" hidden="1">#REF!</definedName>
    <definedName name="DFGH" hidden="1">#REF!</definedName>
    <definedName name="DFSG" localSheetId="1" hidden="1">#REF!</definedName>
    <definedName name="DFSG" localSheetId="0"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localSheetId="1" hidden="1">#REF!</definedName>
    <definedName name="Ｄグラフ" localSheetId="0" hidden="1">#REF!</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T" hidden="1">{"MG-2002-F1",#N/A,FALSE,"PPU-Telemig";"MG-2002-F2",#N/A,FALSE,"PPU-Telemig";"MG-2002-F3",#N/A,FALSE,"PPU-Telemig";"MG-2002-F4",#N/A,FALSE,"PPU-Telemig";"MG-2003-F1",#N/A,FALSE,"PPU-Telemig";"MG-2004-F1",#N/A,FALSE,"PPU-Telemig"}</definedName>
    <definedName name="Ｅグラフ" localSheetId="1" hidden="1">#REF!</definedName>
    <definedName name="Ｅグラフ" localSheetId="0" hidden="1">#REF!</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localSheetId="1" hidden="1">#REF!</definedName>
    <definedName name="FDG" localSheetId="0" hidden="1">#REF!</definedName>
    <definedName name="FDG" hidden="1">#REF!</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Ｆグラフ" localSheetId="1" hidden="1">#REF!</definedName>
    <definedName name="Ｆグラフ" localSheetId="0" hidden="1">#REF!</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localSheetId="1" hidden="1">#REF!</definedName>
    <definedName name="GFH" localSheetId="0" hidden="1">#REF!</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macro" localSheetId="1" hidden="1">#REF!</definedName>
    <definedName name="macro" localSheetId="0" hidden="1">#REF!</definedName>
    <definedName name="macro" hidden="1">#REF!</definedName>
    <definedName name="mdgh" hidden="1">{"'内訳表'!$B$2:$N$64"}</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 localSheetId="1">BASE DE [3]DATOS!$B$2:$B$2</definedName>
    <definedName name="MmExcelLinker_A12B55A7_9F67_4A31_8ABE_1C1F4218B5AF" localSheetId="0">BASE DE [3]DATOS!$B$2:$B$2</definedName>
    <definedName name="MmExcelLinker_A12B55A7_9F67_4A31_8ABE_1C1F4218B5AF">BASE DE [3]DATOS!$B$2:$B$2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'[4]Cons Cotizac - Examenes médicos'!$M$12:$R$12</definedName>
    <definedName name="ndc" hidden="1">{"'内訳表'!$B$2:$N$64"}</definedName>
    <definedName name="normal" localSheetId="1" hidden="1">#REF!</definedName>
    <definedName name="normal" localSheetId="0" hidden="1">#REF!</definedName>
    <definedName name="normal" hidden="1">#REF!</definedName>
    <definedName name="normal2" localSheetId="1" hidden="1">#REF!</definedName>
    <definedName name="normal2" localSheetId="0" hidden="1">#REF!</definedName>
    <definedName name="normal2" hidden="1">#REF!</definedName>
    <definedName name="normal3" localSheetId="1" hidden="1">#REF!</definedName>
    <definedName name="normal3" localSheetId="0" hidden="1">#REF!</definedName>
    <definedName name="normal3" hidden="1">#REF!</definedName>
    <definedName name="normal4" localSheetId="1" hidden="1">#REF!</definedName>
    <definedName name="normal4" localSheetId="0" hidden="1">#REF!</definedName>
    <definedName name="normal4" hidden="1">#REF!</definedName>
    <definedName name="normal5" localSheetId="1" hidden="1">#REF!</definedName>
    <definedName name="normal5" localSheetId="0" hidden="1">#REF!</definedName>
    <definedName name="normal5" hidden="1">#REF!</definedName>
    <definedName name="normal6" localSheetId="1" hidden="1">#REF!</definedName>
    <definedName name="normal6" localSheetId="0" hidden="1">#REF!</definedName>
    <definedName name="normal6" hidden="1">#REF!</definedName>
    <definedName name="oo" hidden="1">{"'内訳表'!$B$2:$N$64"}</definedName>
    <definedName name="PARTICIPACION">[2]lista!$A$15:$A$17</definedName>
    <definedName name="Procedencia">[2]lista!$A$2:$A$3</definedName>
    <definedName name="PRUEBA" localSheetId="1" hidden="1">#REF!</definedName>
    <definedName name="PRUEBA" localSheetId="0" hidden="1">#REF!</definedName>
    <definedName name="PRUEBA" hidden="1">#REF!</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 localSheetId="1">#REF!</definedName>
    <definedName name="RESPUESTAS" localSheetId="0">#REF!</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localSheetId="1" hidden="1">[1]MEX95IB!#REF!</definedName>
    <definedName name="SDFGFH" localSheetId="0" hidden="1">[1]MEX95IB!#REF!</definedName>
    <definedName name="SDFGFH" hidden="1">[1]MEX95IB!#REF!</definedName>
    <definedName name="sede" localSheetId="1" hidden="1">#REF!</definedName>
    <definedName name="sede" localSheetId="0" hidden="1">#REF!</definedName>
    <definedName name="sede" hidden="1">#REF!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ipo">[2]lista!$A$11:$A$13</definedName>
    <definedName name="_xlnm.Print_Titles" localSheetId="0">'Formato cotización'!$13:$13</definedName>
    <definedName name="tta" hidden="1">{"MG-2002-F1",#N/A,FALSE,"PPU-Telemig";"MG-2002-F2",#N/A,FALSE,"PPU-Telemig";"MG-2002-F3",#N/A,FALSE,"PPU-Telemig";"MG-2002-F4",#N/A,FALSE,"PPU-Telemig";"MG-2003-F1",#N/A,FALSE,"PPU-Telemig";"MG-2004-F1",#N/A,FALSE,"PPU-Telemig"}</definedName>
    <definedName name="v" localSheetId="1" hidden="1">#REF!</definedName>
    <definedName name="v" localSheetId="0" hidden="1">#REF!</definedName>
    <definedName name="v" hidden="1">#REF!</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[5]lista!$A$11:$A$13</definedName>
    <definedName name="xxxx" hidden="1">{"'内訳表'!$B$2:$N$64"}</definedName>
    <definedName name="z" localSheetId="1" hidden="1">#REF!</definedName>
    <definedName name="z" localSheetId="0" hidden="1">#REF!</definedName>
    <definedName name="z" hidden="1">#REF!</definedName>
    <definedName name="Z_16B7AF3D_8B09_44EC_A8B4_3132B93ABEA1_.wvu.Cols" localSheetId="1" hidden="1">'Cotización (2)'!$K:$XFD</definedName>
    <definedName name="Z_16B7AF3D_8B09_44EC_A8B4_3132B93ABEA1_.wvu.Cols" localSheetId="0" hidden="1">'Formato cotización'!$I:$XFD</definedName>
    <definedName name="Z_16B7AF3D_8B09_44EC_A8B4_3132B93ABEA1_.wvu.FilterData" localSheetId="1" hidden="1">'Cotización (2)'!$A$17:$H$36</definedName>
    <definedName name="Z_16B7AF3D_8B09_44EC_A8B4_3132B93ABEA1_.wvu.FilterData" localSheetId="0" hidden="1">'Formato cotización'!$A$13:$G$16</definedName>
    <definedName name="Z_16B7AF3D_8B09_44EC_A8B4_3132B93ABEA1_.wvu.PrintArea" localSheetId="1" hidden="1">'Cotización (2)'!$A$1:$J$41</definedName>
    <definedName name="Z_16B7AF3D_8B09_44EC_A8B4_3132B93ABEA1_.wvu.PrintArea" localSheetId="0" hidden="1">'Formato cotización'!$A$3:$H$17</definedName>
    <definedName name="Z_16B7AF3D_8B09_44EC_A8B4_3132B93ABEA1_.wvu.Rows" localSheetId="1" hidden="1">'Cotización (2)'!$42:$1048576</definedName>
    <definedName name="Z_16B7AF3D_8B09_44EC_A8B4_3132B93ABEA1_.wvu.Rows" localSheetId="0" hidden="1">'Formato cotización'!$19:$1048576</definedName>
    <definedName name="Z_2DE05A1E_2A9D_45CF_B641_9402CFE8498D_.wvu.Cols" localSheetId="1" hidden="1">'Cotización (2)'!$K:$XFD</definedName>
    <definedName name="Z_2DE05A1E_2A9D_45CF_B641_9402CFE8498D_.wvu.Cols" localSheetId="0" hidden="1">'Formato cotización'!$I:$XFD</definedName>
    <definedName name="Z_2DE05A1E_2A9D_45CF_B641_9402CFE8498D_.wvu.FilterData" localSheetId="1" hidden="1">'Cotización (2)'!$A$17:$H$36</definedName>
    <definedName name="Z_2DE05A1E_2A9D_45CF_B641_9402CFE8498D_.wvu.FilterData" localSheetId="0" hidden="1">'Formato cotización'!$A$13:$G$16</definedName>
    <definedName name="Z_2DE05A1E_2A9D_45CF_B641_9402CFE8498D_.wvu.PrintArea" localSheetId="1" hidden="1">'Cotización (2)'!$A$1:$J$41</definedName>
    <definedName name="Z_2DE05A1E_2A9D_45CF_B641_9402CFE8498D_.wvu.PrintArea" localSheetId="0" hidden="1">'Formato cotización'!$A$3:$H$17</definedName>
    <definedName name="Z_2DE05A1E_2A9D_45CF_B641_9402CFE8498D_.wvu.Rows" localSheetId="1" hidden="1">'Cotización (2)'!$42:$1048576</definedName>
    <definedName name="Z_2DE05A1E_2A9D_45CF_B641_9402CFE8498D_.wvu.Rows" localSheetId="0" hidden="1">'Formato cotización'!$19:$1048576</definedName>
    <definedName name="Z_ABCCF9B4_4F75_4F3B_AAD2_54E1C063315C_.wvu.Cols" localSheetId="1" hidden="1">#REF!</definedName>
    <definedName name="Z_ABCCF9B4_4F75_4F3B_AAD2_54E1C063315C_.wvu.Cols" localSheetId="0" hidden="1">#REF!</definedName>
    <definedName name="Z_ABCCF9B4_4F75_4F3B_AAD2_54E1C063315C_.wvu.Cols" hidden="1">#REF!</definedName>
    <definedName name="Z_ABCCF9B4_4F75_4F3B_AAD2_54E1C063315C_.wvu.FilterData" localSheetId="1" hidden="1">#REF!</definedName>
    <definedName name="Z_ABCCF9B4_4F75_4F3B_AAD2_54E1C063315C_.wvu.FilterData" localSheetId="0" hidden="1">#REF!</definedName>
    <definedName name="Z_ABCCF9B4_4F75_4F3B_AAD2_54E1C063315C_.wvu.FilterData" hidden="1">#REF!</definedName>
    <definedName name="Z_ABCCF9B4_4F75_4F3B_AAD2_54E1C063315C_.wvu.PrintArea" localSheetId="1" hidden="1">#REF!</definedName>
    <definedName name="Z_ABCCF9B4_4F75_4F3B_AAD2_54E1C063315C_.wvu.PrintArea" localSheetId="0" hidden="1">#REF!</definedName>
    <definedName name="Z_ABCCF9B4_4F75_4F3B_AAD2_54E1C063315C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J15" i="4"/>
  <c r="I16" i="4"/>
  <c r="J16" i="4"/>
  <c r="I14" i="4"/>
  <c r="J14" i="4" s="1"/>
  <c r="J17" i="4" l="1"/>
  <c r="D36" i="2"/>
  <c r="N35" i="2"/>
  <c r="M35" i="2"/>
  <c r="L35" i="2"/>
  <c r="I35" i="2"/>
  <c r="G35" i="2"/>
  <c r="H35" i="2" s="1"/>
  <c r="N34" i="2"/>
  <c r="M34" i="2"/>
  <c r="L34" i="2"/>
  <c r="I34" i="2"/>
  <c r="G34" i="2"/>
  <c r="H34" i="2" s="1"/>
  <c r="N33" i="2"/>
  <c r="M33" i="2"/>
  <c r="L33" i="2"/>
  <c r="I33" i="2"/>
  <c r="G33" i="2"/>
  <c r="H33" i="2" s="1"/>
  <c r="N32" i="2"/>
  <c r="M32" i="2"/>
  <c r="L32" i="2"/>
  <c r="I32" i="2"/>
  <c r="G32" i="2"/>
  <c r="H32" i="2" s="1"/>
  <c r="N31" i="2"/>
  <c r="M31" i="2"/>
  <c r="L31" i="2"/>
  <c r="I31" i="2"/>
  <c r="G31" i="2"/>
  <c r="H31" i="2" s="1"/>
  <c r="N30" i="2"/>
  <c r="M30" i="2"/>
  <c r="L30" i="2"/>
  <c r="G30" i="2"/>
  <c r="H30" i="2" s="1"/>
  <c r="N29" i="2"/>
  <c r="M29" i="2"/>
  <c r="L29" i="2"/>
  <c r="I29" i="2"/>
  <c r="G29" i="2"/>
  <c r="H29" i="2" s="1"/>
  <c r="N28" i="2"/>
  <c r="M28" i="2"/>
  <c r="L28" i="2"/>
  <c r="I28" i="2"/>
  <c r="G28" i="2"/>
  <c r="H28" i="2" s="1"/>
  <c r="N27" i="2"/>
  <c r="M27" i="2"/>
  <c r="L27" i="2"/>
  <c r="I27" i="2"/>
  <c r="G27" i="2"/>
  <c r="H27" i="2" s="1"/>
  <c r="N26" i="2"/>
  <c r="M26" i="2"/>
  <c r="L26" i="2"/>
  <c r="I26" i="2"/>
  <c r="G26" i="2"/>
  <c r="H26" i="2" s="1"/>
  <c r="N25" i="2"/>
  <c r="M25" i="2"/>
  <c r="L25" i="2"/>
  <c r="I25" i="2"/>
  <c r="G25" i="2"/>
  <c r="H25" i="2" s="1"/>
  <c r="N24" i="2"/>
  <c r="M24" i="2"/>
  <c r="L24" i="2"/>
  <c r="I24" i="2"/>
  <c r="G24" i="2"/>
  <c r="H24" i="2" s="1"/>
  <c r="N23" i="2"/>
  <c r="M23" i="2"/>
  <c r="L23" i="2"/>
  <c r="I23" i="2"/>
  <c r="G23" i="2"/>
  <c r="H23" i="2" s="1"/>
  <c r="N22" i="2"/>
  <c r="M22" i="2"/>
  <c r="L22" i="2"/>
  <c r="I22" i="2"/>
  <c r="G22" i="2"/>
  <c r="H22" i="2" s="1"/>
  <c r="N21" i="2"/>
  <c r="M21" i="2"/>
  <c r="L21" i="2"/>
  <c r="G21" i="2"/>
  <c r="H21" i="2" s="1"/>
  <c r="N20" i="2"/>
  <c r="M20" i="2"/>
  <c r="L20" i="2"/>
  <c r="I20" i="2"/>
  <c r="G20" i="2"/>
  <c r="H20" i="2" s="1"/>
  <c r="N19" i="2"/>
  <c r="M19" i="2"/>
  <c r="L19" i="2"/>
  <c r="I19" i="2"/>
  <c r="G19" i="2"/>
  <c r="H19" i="2" s="1"/>
  <c r="N18" i="2"/>
  <c r="M18" i="2"/>
  <c r="L18" i="2"/>
  <c r="G18" i="2"/>
  <c r="H18" i="2" s="1"/>
  <c r="H36" i="2" l="1"/>
</calcChain>
</file>

<file path=xl/sharedStrings.xml><?xml version="1.0" encoding="utf-8"?>
<sst xmlns="http://schemas.openxmlformats.org/spreadsheetml/2006/main" count="102" uniqueCount="55">
  <si>
    <r>
      <t xml:space="preserve">ALCALDÍA MAYOR DE BOGOTÁ
Secretaría General
DIRECCIÓN ADMINISTRATIVA Y FINANCIERA
</t>
    </r>
    <r>
      <rPr>
        <b/>
        <sz val="11"/>
        <rFont val="Arial"/>
        <family val="2"/>
      </rPr>
      <t>Solicitud de cotización</t>
    </r>
  </si>
  <si>
    <t>Empresa</t>
  </si>
  <si>
    <t>Nit:</t>
  </si>
  <si>
    <t>Fecha:</t>
  </si>
  <si>
    <t>Contacto</t>
  </si>
  <si>
    <t>Cargo:</t>
  </si>
  <si>
    <t>Tel. celular:</t>
  </si>
  <si>
    <t>E-Mail:</t>
  </si>
  <si>
    <t>Dirección:</t>
  </si>
  <si>
    <t>Tel. fijo:</t>
  </si>
  <si>
    <t>INSTRUCCIONES PARA EL DILIGENCIAMIENTO DEL FORMATO DE COTIZACIÓN</t>
  </si>
  <si>
    <r>
      <t xml:space="preserve">• Por favor diligenciar solo las celdas en AMARILLO.
• Revisar todos los requerimientos que se exponen en el documento "Anexo Técnico" ; y formular su cotización en concordancia con este.
• Asignar precio sin incluir el IVA en las celdas de la columna </t>
    </r>
    <r>
      <rPr>
        <b/>
        <sz val="9"/>
        <rFont val="Arial"/>
        <family val="2"/>
      </rPr>
      <t>"Precio Unitario antes de IVA"</t>
    </r>
    <r>
      <rPr>
        <sz val="9"/>
        <rFont val="Arial"/>
        <family val="2"/>
      </rPr>
      <t xml:space="preserve"> para los servicios requeridos, en la columna</t>
    </r>
    <r>
      <rPr>
        <b/>
        <sz val="9"/>
        <rFont val="Arial"/>
        <family val="2"/>
      </rPr>
      <t xml:space="preserve"> "Tarifa IVA %" </t>
    </r>
    <r>
      <rPr>
        <sz val="9"/>
        <rFont val="Arial"/>
        <family val="2"/>
      </rPr>
      <t>asignar la tarifa de IVA que corresponda. 
• El valor de la cotización debe ser expresado en pesos colombianos.
• Los valores deberán aproximarse por exceso o por defecto al entero más cercano así: (i) si es igual o superior a 50 centavos, se aproxima al entero siguiente; (ii) si es inferior a 50 centavos se baja al entero anterior.
• No modificar, agregar o quitar ningún ítem o servicio.</t>
    </r>
  </si>
  <si>
    <t>Plazo estimado de ejecución</t>
  </si>
  <si>
    <t>Ítem</t>
  </si>
  <si>
    <t>Descripción</t>
  </si>
  <si>
    <t>Unidad de medida</t>
  </si>
  <si>
    <t>Precio unitario antes de IVA</t>
  </si>
  <si>
    <t>Tarifa IVA %</t>
  </si>
  <si>
    <t>Precio unitario IVA Incluido</t>
  </si>
  <si>
    <t>Precio Total IVA Incluido</t>
  </si>
  <si>
    <r>
      <rPr>
        <b/>
        <u/>
        <sz val="11"/>
        <rFont val="Arial"/>
        <family val="2"/>
      </rPr>
      <t>Observaciones</t>
    </r>
    <r>
      <rPr>
        <b/>
        <sz val="12"/>
        <rFont val="Arial"/>
        <family val="2"/>
      </rPr>
      <t xml:space="preserve">
</t>
    </r>
    <r>
      <rPr>
        <sz val="8"/>
        <rFont val="Arial Narrow"/>
        <family val="2"/>
      </rPr>
      <t>(Por favor realice en estas casillas las observaciones que aparezcan en el momento de diligenciar la cotización)</t>
    </r>
  </si>
  <si>
    <t xml:space="preserve">UN </t>
  </si>
  <si>
    <r>
      <t xml:space="preserve">Notas:
</t>
    </r>
    <r>
      <rPr>
        <sz val="10"/>
        <rFont val="Arial"/>
        <family val="2"/>
      </rPr>
      <t>• Solo podrá ser diligenciada númericamente, no copiar ni pegar para evitar alterar la formula.
• (NO USAR FOMULAS NUEVAS QUE PUEDAN AFECTAR EL CÁLCULO DEL PRESENTE FORMATO
• Este anexo se encuentra debidamente formulado, por lo que  no hay necesidad de adicionar otras casillas.</t>
    </r>
  </si>
  <si>
    <r>
      <rPr>
        <b/>
        <sz val="10"/>
        <rFont val="Arial"/>
        <family val="2"/>
      </rPr>
      <t>La presente cotización:</t>
    </r>
    <r>
      <rPr>
        <sz val="10"/>
        <rFont val="Arial"/>
        <family val="2"/>
      </rPr>
      <t xml:space="preserve">
• Incluye todos los costos y gastos directos e indirectos en que debe incurrir el contratista durante la ejecución del contrato de acuerdo con las especificaciones del Anexo Técnico,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remisión a través del SECOP II.</t>
    </r>
  </si>
  <si>
    <r>
      <rPr>
        <b/>
        <u/>
        <sz val="12"/>
        <color theme="1"/>
        <rFont val="Arial"/>
        <family val="2"/>
      </rPr>
      <t>FORMATO 1</t>
    </r>
    <r>
      <rPr>
        <b/>
        <sz val="12"/>
        <color theme="1"/>
        <rFont val="Arial"/>
        <family val="2"/>
      </rPr>
      <t xml:space="preserve"> -SUMINISTRO, INSTALACIÓN, CONFIGURACIÓN Y PUESTA EN FUNCIONAMIENTO DE UPS</t>
    </r>
  </si>
  <si>
    <t>830,073,770-7</t>
  </si>
  <si>
    <t xml:space="preserve">Jose Ramon Rincon </t>
  </si>
  <si>
    <t>Representante Legal</t>
  </si>
  <si>
    <t>jrincon@egccolombia.co</t>
  </si>
  <si>
    <t>Carrera 48 # 91-32</t>
  </si>
  <si>
    <r>
      <t xml:space="preserve">• Por favor diligenciar solo las celdas en AMARILLO.
• Revisar todos los requerimientos que se exponen en el documento "Ficha de Condiciones Técnicas" y Anexos; y formular su cotización en concordancia con este.
• Asignar precio sin incluir el IVA en las celdas de la columna </t>
    </r>
    <r>
      <rPr>
        <b/>
        <sz val="9"/>
        <color rgb="FFFF0000"/>
        <rFont val="Arial"/>
        <family val="2"/>
      </rPr>
      <t>"Precio Unitario antes de IVA"</t>
    </r>
    <r>
      <rPr>
        <sz val="9"/>
        <color theme="1"/>
        <rFont val="Arial"/>
        <family val="2"/>
      </rPr>
      <t xml:space="preserve"> para los elementos requeridos, en la columna</t>
    </r>
    <r>
      <rPr>
        <b/>
        <sz val="9"/>
        <color theme="1"/>
        <rFont val="Arial"/>
        <family val="2"/>
      </rPr>
      <t xml:space="preserve"> </t>
    </r>
    <r>
      <rPr>
        <b/>
        <sz val="9"/>
        <color rgb="FFFF0000"/>
        <rFont val="Arial"/>
        <family val="2"/>
      </rPr>
      <t>"Tarifa IVA %"</t>
    </r>
    <r>
      <rPr>
        <b/>
        <sz val="9"/>
        <color theme="1"/>
        <rFont val="Arial"/>
        <family val="2"/>
      </rPr>
      <t xml:space="preserve"> </t>
    </r>
    <r>
      <rPr>
        <sz val="9"/>
        <color theme="1"/>
        <rFont val="Arial"/>
        <family val="2"/>
      </rPr>
      <t>asignar la tarifa de IVA que corresponda. Se debe definir la taifa del IVA vigente en la fecha en la que sea remitida la cotización. En el evento que se modifique la normatividad relacionada con este impuesto después de remitida la misma, la tarifa IVA se ajustará en concordancia, manteniéndose los precios cotizados antes de IVA.
• El valor de la cotización deber ser expresado en PESOS COLOMBIANOS.
• Los valores deberán aproximarse por exceso o por defecto al entero más cercano así: (i) si es igual o superior a 50 centavos, se aproxima al entero siguiente; (ii) si es inferior a 50 centavos se baja al entero anterior.
• No modificar, agregar o quitar ningún ítem o sub-ítem.</t>
    </r>
  </si>
  <si>
    <t>Notas:</t>
  </si>
  <si>
    <r>
      <rPr>
        <b/>
        <sz val="9"/>
        <color rgb="FFFF0000"/>
        <rFont val="Arial"/>
        <family val="2"/>
      </rPr>
      <t xml:space="preserve">(1) </t>
    </r>
    <r>
      <rPr>
        <sz val="9"/>
        <color theme="1"/>
        <rFont val="Arial"/>
        <family val="2"/>
      </rPr>
      <t>Clasificación de municipios según dificultad de acceso de acuerdo con el Anexo 5</t>
    </r>
  </si>
  <si>
    <r>
      <rPr>
        <b/>
        <sz val="9"/>
        <color rgb="FFFF0000"/>
        <rFont val="Arial"/>
        <family val="2"/>
      </rPr>
      <t>(2)</t>
    </r>
    <r>
      <rPr>
        <sz val="9"/>
        <color theme="1"/>
        <rFont val="Arial"/>
        <family val="2"/>
      </rPr>
      <t xml:space="preserve"> Las locaciones con cantidad requerida cero, son aquellas que hasta el momento no reportan requerimiento de UPS, sin embargo el precio se tendrá en cuenta en caso de que se requieran durante la ejecución del contrato.</t>
    </r>
  </si>
  <si>
    <t>6 meses</t>
  </si>
  <si>
    <t>Clase de UPS a Suministrar</t>
  </si>
  <si>
    <t>Capacidad en Kva UPS a Suministrar</t>
  </si>
  <si>
    <r>
      <t>Dificultad de acceso municipio instalación</t>
    </r>
    <r>
      <rPr>
        <b/>
        <sz val="11"/>
        <color rgb="FFFF0000"/>
        <rFont val="Arial"/>
        <family val="2"/>
      </rPr>
      <t xml:space="preserve"> 
(Nota 1)</t>
    </r>
  </si>
  <si>
    <r>
      <t xml:space="preserve">Cantidad
</t>
    </r>
    <r>
      <rPr>
        <b/>
        <sz val="12"/>
        <color rgb="FFFF0000"/>
        <rFont val="Arial"/>
        <family val="2"/>
      </rPr>
      <t>(Nota 2)</t>
    </r>
  </si>
  <si>
    <r>
      <rPr>
        <b/>
        <u/>
        <sz val="11"/>
        <color rgb="FF000000"/>
        <rFont val="Arial"/>
        <family val="2"/>
      </rPr>
      <t>Observaciones</t>
    </r>
    <r>
      <rPr>
        <b/>
        <sz val="12"/>
        <color rgb="FF000000"/>
        <rFont val="Arial"/>
        <family val="2"/>
      </rPr>
      <t xml:space="preserve">
</t>
    </r>
    <r>
      <rPr>
        <sz val="8"/>
        <color rgb="FF000000"/>
        <rFont val="Arial Narrow"/>
        <family val="2"/>
      </rPr>
      <t>(Por favor tener en cuenta las observaciones que aparezcan en el momento de diligenciar la cotización)</t>
    </r>
  </si>
  <si>
    <t>Bifásica</t>
  </si>
  <si>
    <t>Fácil</t>
  </si>
  <si>
    <t>Intermedio</t>
  </si>
  <si>
    <t>Difícil</t>
  </si>
  <si>
    <t>Trifásica</t>
  </si>
  <si>
    <t>TOTAL SUMINISTRO E INSTALACIÓN DE UPS</t>
  </si>
  <si>
    <t>La presente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</si>
  <si>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diligenciamiento.</t>
  </si>
  <si>
    <t>LOS DATOS PROPORCIONADOS SERÁN TRATADOS DE ACUERDO A LA POLÍTICA DE TRATAMIENTO DE DATOS PERSONALES DE XXX Y A LA LEY 1581 DE 2012</t>
  </si>
  <si>
    <r>
      <t xml:space="preserve">OBJETO: 
</t>
    </r>
    <r>
      <rPr>
        <b/>
        <sz val="11"/>
        <rFont val="Arial"/>
        <family val="2"/>
      </rPr>
      <t>ADQUISICIÓN DE ELEMENTOS PARA LAS ZONAS DE ESPARCIMIENTO, OFICINAS, CUBIERTAS Y PLAZOLETAS DE LAS SEDES PRIORIZADAS DE LA SECRETARÍA GENERAL DE LA ALCALDÍA MAYOR DE BOGOTÁ.</t>
    </r>
  </si>
  <si>
    <t xml:space="preserve">Carpa tipo kiosco de 4x6 m de acuerdo con las especificaciones de la Ficha Técnica. </t>
  </si>
  <si>
    <t>Cantidades estimadas</t>
  </si>
  <si>
    <t>Precio total sin IVA</t>
  </si>
  <si>
    <t>Parasol lateral de diámetro de sombrilla mínimo de 3 m con altura mínima de 2.45m (SIN BASE)</t>
  </si>
  <si>
    <t>Parasol lateral de diámetro de sombrilla mínimo de 3 m con altura mínima de 2.45m (CON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</si>
</sst>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d&quot; de &quot;mmmm&quot; de &quot;yyyy;@"/>
    <numFmt numFmtId="165" formatCode="&quot;$&quot;\ #,##0"/>
    <numFmt numFmtId="166" formatCode="0\ &quot;mes(es)&quot;"/>
    <numFmt numFmtId="167" formatCode="&quot;$&quot;\ #,##0.0"/>
  </numFmts>
  <fonts count="36"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u/>
      <sz val="12"/>
      <color theme="1"/>
      <name val="Arial"/>
      <family val="2"/>
    </font>
    <font>
      <sz val="12"/>
      <color rgb="FF000000"/>
      <name val="Arial"/>
      <family val="2"/>
    </font>
    <font>
      <u/>
      <sz val="11"/>
      <color theme="10"/>
      <name val="Calibri"/>
      <family val="2"/>
      <scheme val="minor"/>
    </font>
    <font>
      <sz val="9"/>
      <color theme="1"/>
      <name val="Arial"/>
      <family val="2"/>
    </font>
    <font>
      <b/>
      <sz val="9"/>
      <color rgb="FFFF0000"/>
      <name val="Arial"/>
      <family val="2"/>
    </font>
    <font>
      <b/>
      <sz val="9"/>
      <color theme="1"/>
      <name val="Arial"/>
      <family val="2"/>
    </font>
    <font>
      <b/>
      <u/>
      <sz val="11"/>
      <color rgb="FFFF0000"/>
      <name val="Arial"/>
      <family val="2"/>
    </font>
    <font>
      <b/>
      <sz val="11"/>
      <color theme="1"/>
      <name val="Arial"/>
      <family val="2"/>
    </font>
    <font>
      <b/>
      <sz val="11"/>
      <color rgb="FFFF0000"/>
      <name val="Arial"/>
      <family val="2"/>
    </font>
    <font>
      <b/>
      <sz val="12"/>
      <color rgb="FFFF0000"/>
      <name val="Arial"/>
      <family val="2"/>
    </font>
    <font>
      <b/>
      <sz val="12"/>
      <color rgb="FF000000"/>
      <name val="Arial"/>
      <family val="2"/>
    </font>
    <font>
      <b/>
      <u/>
      <sz val="11"/>
      <color rgb="FF000000"/>
      <name val="Arial"/>
      <family val="2"/>
    </font>
    <font>
      <sz val="8"/>
      <color rgb="FF000000"/>
      <name val="Arial Narrow"/>
      <family val="2"/>
    </font>
    <font>
      <sz val="12"/>
      <name val="Arial"/>
      <family val="2"/>
    </font>
    <font>
      <sz val="8"/>
      <color theme="1"/>
      <name val="Arial"/>
      <family val="2"/>
    </font>
    <font>
      <b/>
      <sz val="10"/>
      <color theme="1"/>
      <name val="Arial"/>
      <family val="2"/>
    </font>
    <font>
      <sz val="10"/>
      <color theme="1"/>
      <name val="Arial"/>
      <family val="2"/>
    </font>
    <font>
      <b/>
      <u/>
      <sz val="10"/>
      <color theme="1"/>
      <name val="Arial"/>
      <family val="2"/>
    </font>
    <font>
      <sz val="9"/>
      <name val="Arial"/>
      <family val="2"/>
    </font>
    <font>
      <b/>
      <sz val="9"/>
      <name val="Arial"/>
      <family val="2"/>
    </font>
    <font>
      <sz val="11"/>
      <name val="Arial"/>
      <family val="2"/>
    </font>
    <font>
      <b/>
      <sz val="11"/>
      <name val="Arial"/>
      <family val="2"/>
    </font>
    <font>
      <b/>
      <u/>
      <sz val="11"/>
      <name val="Arial"/>
      <family val="2"/>
    </font>
    <font>
      <b/>
      <sz val="12"/>
      <name val="Arial"/>
      <family val="2"/>
    </font>
    <font>
      <u/>
      <sz val="11"/>
      <name val="Calibri"/>
      <family val="2"/>
      <scheme val="minor"/>
    </font>
    <font>
      <b/>
      <sz val="14"/>
      <name val="Arial"/>
      <family val="2"/>
    </font>
    <font>
      <sz val="8"/>
      <name val="Arial Narrow"/>
      <family val="2"/>
    </font>
    <font>
      <sz val="12"/>
      <name val="Arial Narrow"/>
      <family val="2"/>
    </font>
    <font>
      <sz val="11"/>
      <name val="Calibri"/>
      <family val="2"/>
      <scheme val="minor"/>
    </font>
    <font>
      <sz val="10"/>
      <name val="Arial Narrow"/>
      <family val="2"/>
    </font>
    <font>
      <b/>
      <sz val="10"/>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FF"/>
        <bgColor indexed="64"/>
      </patternFill>
    </fill>
    <fill>
      <patternFill patternType="solid">
        <fgColor rgb="FFFFE598"/>
        <bgColor rgb="FFFFE598"/>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style="thin">
        <color auto="1"/>
      </top>
      <bottom style="thin">
        <color auto="1"/>
      </bottom>
      <diagonal/>
    </border>
    <border>
      <left style="thin">
        <color auto="1"/>
      </left>
      <right/>
      <top/>
      <bottom/>
      <diagonal/>
    </border>
    <border>
      <left style="thin">
        <color rgb="FF000000"/>
      </left>
      <right style="thin">
        <color rgb="FF000000"/>
      </right>
      <top style="thin">
        <color auto="1"/>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51">
    <xf numFmtId="0" fontId="0" fillId="0" borderId="0" xfId="0"/>
    <xf numFmtId="0" fontId="2" fillId="0" borderId="0" xfId="0" applyFont="1" applyAlignment="1">
      <alignment vertical="center" wrapText="1"/>
    </xf>
    <xf numFmtId="0" fontId="2" fillId="0" borderId="0" xfId="0" applyFont="1" applyAlignment="1">
      <alignment horizontal="justify" vertical="center" wrapText="1"/>
    </xf>
    <xf numFmtId="0" fontId="3" fillId="0" borderId="0" xfId="0" applyFont="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4" xfId="0" applyFont="1" applyBorder="1" applyAlignment="1">
      <alignment horizontal="justify" vertical="center" wrapText="1"/>
    </xf>
    <xf numFmtId="0" fontId="0" fillId="0" borderId="0" xfId="0" applyAlignment="1">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 fillId="0" borderId="0" xfId="0" applyFont="1" applyAlignment="1">
      <alignment wrapText="1"/>
    </xf>
    <xf numFmtId="0" fontId="2"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7" xfId="0" applyFont="1" applyBorder="1" applyAlignment="1">
      <alignment horizontal="center" vertical="center"/>
    </xf>
    <xf numFmtId="3" fontId="17" fillId="0" borderId="4" xfId="0" applyNumberFormat="1" applyFont="1" applyBorder="1" applyAlignment="1">
      <alignment horizontal="center" vertical="center" wrapText="1"/>
    </xf>
    <xf numFmtId="9" fontId="2" fillId="4" borderId="4" xfId="1" applyFont="1" applyFill="1" applyBorder="1" applyAlignment="1" applyProtection="1">
      <alignment horizontal="center" vertical="center" wrapText="1"/>
      <protection locked="0"/>
    </xf>
    <xf numFmtId="165" fontId="2" fillId="4" borderId="4" xfId="0" applyNumberFormat="1" applyFont="1" applyFill="1" applyBorder="1" applyAlignment="1" applyProtection="1">
      <alignment horizontal="right" vertical="center" wrapText="1"/>
      <protection locked="0"/>
    </xf>
    <xf numFmtId="165" fontId="2" fillId="0" borderId="4" xfId="0" applyNumberFormat="1" applyFont="1" applyBorder="1" applyAlignment="1">
      <alignment horizontal="right" vertical="center" wrapText="1"/>
    </xf>
    <xf numFmtId="165" fontId="2" fillId="0" borderId="17" xfId="0" applyNumberFormat="1" applyFont="1" applyBorder="1" applyAlignment="1">
      <alignment horizontal="right" vertical="center" wrapText="1"/>
    </xf>
    <xf numFmtId="0" fontId="2" fillId="0" borderId="4" xfId="0" applyFont="1" applyBorder="1" applyAlignment="1">
      <alignment wrapText="1"/>
    </xf>
    <xf numFmtId="0" fontId="2" fillId="0" borderId="18" xfId="0" applyFont="1" applyBorder="1" applyAlignment="1">
      <alignment horizontal="center" vertical="center"/>
    </xf>
    <xf numFmtId="0" fontId="17" fillId="0" borderId="18" xfId="0" applyFont="1" applyBorder="1" applyAlignment="1">
      <alignment horizontal="center" vertical="center" wrapText="1"/>
    </xf>
    <xf numFmtId="0" fontId="2" fillId="0" borderId="2" xfId="0" applyFont="1" applyBorder="1" applyAlignment="1">
      <alignment horizontal="center" vertical="center"/>
    </xf>
    <xf numFmtId="3" fontId="17" fillId="0" borderId="2" xfId="0" applyNumberFormat="1" applyFont="1" applyBorder="1" applyAlignment="1">
      <alignment horizontal="center" vertical="center" wrapText="1"/>
    </xf>
    <xf numFmtId="9" fontId="2" fillId="4" borderId="1" xfId="1"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right" vertical="center" wrapText="1"/>
      <protection locked="0"/>
    </xf>
    <xf numFmtId="165" fontId="2" fillId="0" borderId="1" xfId="0" applyNumberFormat="1" applyFont="1" applyBorder="1" applyAlignment="1">
      <alignment horizontal="right" vertical="center" wrapText="1"/>
    </xf>
    <xf numFmtId="165" fontId="2" fillId="0" borderId="2" xfId="0" applyNumberFormat="1" applyFont="1" applyBorder="1" applyAlignment="1">
      <alignment horizontal="right" vertical="center" wrapText="1"/>
    </xf>
    <xf numFmtId="0" fontId="18" fillId="0" borderId="1" xfId="0" applyFont="1" applyBorder="1" applyAlignment="1">
      <alignment horizontal="center" vertical="center" wrapText="1"/>
    </xf>
    <xf numFmtId="0" fontId="2" fillId="0" borderId="19" xfId="0" applyFont="1" applyBorder="1" applyAlignment="1">
      <alignment horizontal="center" vertical="center"/>
    </xf>
    <xf numFmtId="0" fontId="17" fillId="0" borderId="19" xfId="0" applyFont="1" applyBorder="1" applyAlignment="1">
      <alignment horizontal="center" vertical="center" wrapText="1"/>
    </xf>
    <xf numFmtId="0" fontId="2" fillId="0" borderId="20" xfId="0" applyFont="1" applyBorder="1" applyAlignment="1">
      <alignment horizontal="center" vertical="center"/>
    </xf>
    <xf numFmtId="3" fontId="17" fillId="0" borderId="20" xfId="0" applyNumberFormat="1" applyFont="1" applyBorder="1" applyAlignment="1">
      <alignment horizontal="center" vertical="center" wrapText="1"/>
    </xf>
    <xf numFmtId="9" fontId="2" fillId="4" borderId="19" xfId="1" applyFont="1" applyFill="1" applyBorder="1" applyAlignment="1" applyProtection="1">
      <alignment horizontal="center" vertical="center" wrapText="1"/>
      <protection locked="0"/>
    </xf>
    <xf numFmtId="165" fontId="2" fillId="4" borderId="19" xfId="0" applyNumberFormat="1" applyFont="1" applyFill="1" applyBorder="1" applyAlignment="1" applyProtection="1">
      <alignment horizontal="right" vertical="center" wrapText="1"/>
      <protection locked="0"/>
    </xf>
    <xf numFmtId="165" fontId="2" fillId="0" borderId="18" xfId="0" applyNumberFormat="1" applyFont="1" applyBorder="1" applyAlignment="1">
      <alignment horizontal="right" vertical="center" wrapText="1"/>
    </xf>
    <xf numFmtId="165" fontId="2" fillId="0" borderId="5" xfId="0" applyNumberFormat="1" applyFont="1" applyBorder="1" applyAlignment="1">
      <alignment horizontal="right" vertical="center" wrapText="1"/>
    </xf>
    <xf numFmtId="0" fontId="18" fillId="0" borderId="19" xfId="0" applyFont="1" applyBorder="1" applyAlignment="1">
      <alignment horizontal="center" vertical="center" wrapText="1"/>
    </xf>
    <xf numFmtId="0" fontId="2" fillId="0" borderId="21" xfId="0" applyFont="1" applyBorder="1" applyAlignment="1">
      <alignment horizontal="center" vertical="center"/>
    </xf>
    <xf numFmtId="0" fontId="17" fillId="0" borderId="21" xfId="0" applyFont="1" applyBorder="1" applyAlignment="1">
      <alignment horizontal="center" vertical="center"/>
    </xf>
    <xf numFmtId="0" fontId="2" fillId="0" borderId="22" xfId="0" applyFont="1" applyBorder="1" applyAlignment="1">
      <alignment horizontal="center" vertical="center"/>
    </xf>
    <xf numFmtId="9" fontId="2" fillId="4" borderId="23" xfId="1" applyFont="1" applyFill="1" applyBorder="1" applyAlignment="1" applyProtection="1">
      <alignment horizontal="center" vertical="center" wrapText="1"/>
      <protection locked="0"/>
    </xf>
    <xf numFmtId="165" fontId="2" fillId="4" borderId="23" xfId="0" applyNumberFormat="1" applyFont="1" applyFill="1" applyBorder="1" applyAlignment="1" applyProtection="1">
      <alignment horizontal="right" vertical="center" wrapText="1"/>
      <protection locked="0"/>
    </xf>
    <xf numFmtId="165" fontId="2" fillId="0" borderId="23" xfId="0" applyNumberFormat="1" applyFont="1" applyBorder="1" applyAlignment="1">
      <alignment horizontal="right" vertical="center" wrapText="1"/>
    </xf>
    <xf numFmtId="165" fontId="2" fillId="0" borderId="22" xfId="0" applyNumberFormat="1" applyFont="1" applyBorder="1" applyAlignment="1">
      <alignment horizontal="right" vertical="center" wrapText="1"/>
    </xf>
    <xf numFmtId="0" fontId="2" fillId="0" borderId="23" xfId="0" applyFont="1" applyBorder="1" applyAlignment="1">
      <alignment wrapText="1"/>
    </xf>
    <xf numFmtId="0" fontId="17" fillId="0" borderId="18" xfId="0" applyFont="1" applyBorder="1" applyAlignment="1">
      <alignment horizontal="center" vertical="center"/>
    </xf>
    <xf numFmtId="0" fontId="2" fillId="0" borderId="1" xfId="0" applyFont="1" applyBorder="1" applyAlignment="1">
      <alignment wrapText="1"/>
    </xf>
    <xf numFmtId="0" fontId="2" fillId="0" borderId="5" xfId="0" applyFont="1" applyBorder="1" applyAlignment="1">
      <alignment horizontal="center" vertical="center"/>
    </xf>
    <xf numFmtId="9" fontId="2" fillId="4" borderId="18" xfId="1" applyFont="1" applyFill="1" applyBorder="1" applyAlignment="1" applyProtection="1">
      <alignment horizontal="center" vertical="center" wrapText="1"/>
      <protection locked="0"/>
    </xf>
    <xf numFmtId="165" fontId="2" fillId="4" borderId="18" xfId="0" applyNumberFormat="1" applyFont="1" applyFill="1" applyBorder="1" applyAlignment="1" applyProtection="1">
      <alignment horizontal="right" vertical="center" wrapText="1"/>
      <protection locked="0"/>
    </xf>
    <xf numFmtId="0" fontId="2" fillId="0" borderId="18" xfId="0" applyFont="1" applyBorder="1" applyAlignment="1">
      <alignment wrapText="1"/>
    </xf>
    <xf numFmtId="0" fontId="17" fillId="0" borderId="19" xfId="0" applyFont="1" applyBorder="1" applyAlignment="1">
      <alignment horizontal="center" vertical="center"/>
    </xf>
    <xf numFmtId="165" fontId="2" fillId="0" borderId="19" xfId="0" applyNumberFormat="1" applyFont="1" applyBorder="1" applyAlignment="1">
      <alignment horizontal="right" vertical="center" wrapText="1"/>
    </xf>
    <xf numFmtId="165" fontId="2" fillId="0" borderId="20" xfId="0" applyNumberFormat="1" applyFont="1" applyBorder="1" applyAlignment="1">
      <alignment horizontal="right" vertical="center" wrapText="1"/>
    </xf>
    <xf numFmtId="0" fontId="2" fillId="0" borderId="19" xfId="0" applyFont="1" applyBorder="1" applyAlignment="1">
      <alignment wrapText="1"/>
    </xf>
    <xf numFmtId="0" fontId="17" fillId="0" borderId="16" xfId="0" applyFont="1" applyBorder="1" applyAlignment="1">
      <alignment horizontal="center" vertical="center"/>
    </xf>
    <xf numFmtId="0" fontId="2" fillId="0" borderId="1" xfId="0" applyFont="1" applyBorder="1" applyAlignment="1">
      <alignment horizontal="center" vertical="center"/>
    </xf>
    <xf numFmtId="0" fontId="17" fillId="0" borderId="1" xfId="0" applyFont="1" applyBorder="1" applyAlignment="1">
      <alignment horizontal="center" vertical="center"/>
    </xf>
    <xf numFmtId="3" fontId="3" fillId="0" borderId="4" xfId="0" applyNumberFormat="1" applyFont="1" applyBorder="1" applyAlignment="1">
      <alignment horizontal="center" vertical="center" wrapText="1"/>
    </xf>
    <xf numFmtId="165" fontId="3" fillId="0" borderId="24" xfId="0" applyNumberFormat="1" applyFont="1" applyBorder="1" applyAlignment="1">
      <alignment horizontal="right" vertical="center" wrapText="1"/>
    </xf>
    <xf numFmtId="0" fontId="2" fillId="0" borderId="5" xfId="0" applyFont="1" applyBorder="1" applyAlignment="1">
      <alignment wrapText="1"/>
    </xf>
    <xf numFmtId="0" fontId="3"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justify" wrapText="1"/>
    </xf>
    <xf numFmtId="0" fontId="24" fillId="5" borderId="2" xfId="0" applyFont="1" applyFill="1" applyBorder="1" applyAlignment="1">
      <alignment horizontal="center" vertical="center" wrapText="1"/>
    </xf>
    <xf numFmtId="0" fontId="24" fillId="0" borderId="0" xfId="0" applyFont="1" applyAlignment="1">
      <alignment vertical="center" wrapText="1"/>
    </xf>
    <xf numFmtId="0" fontId="17" fillId="0" borderId="0" xfId="0" applyFont="1" applyAlignment="1">
      <alignment vertical="center" wrapText="1"/>
    </xf>
    <xf numFmtId="0" fontId="27" fillId="0" borderId="1" xfId="0" applyFont="1" applyBorder="1" applyAlignment="1">
      <alignment vertical="center" wrapText="1"/>
    </xf>
    <xf numFmtId="0" fontId="25" fillId="0" borderId="1" xfId="0" applyFont="1" applyBorder="1" applyAlignment="1">
      <alignment horizontal="justify" vertical="center" wrapText="1"/>
    </xf>
    <xf numFmtId="0" fontId="27" fillId="3" borderId="3" xfId="0" applyFont="1" applyFill="1" applyBorder="1" applyAlignment="1">
      <alignment horizontal="center" vertical="center" wrapText="1"/>
    </xf>
    <xf numFmtId="0" fontId="17" fillId="0" borderId="0" xfId="0" applyFont="1" applyAlignment="1">
      <alignment horizontal="left" vertical="center" wrapText="1"/>
    </xf>
    <xf numFmtId="166" fontId="29" fillId="0" borderId="1" xfId="0" applyNumberFormat="1" applyFont="1" applyBorder="1" applyAlignment="1">
      <alignment horizontal="center" vertical="center" wrapText="1"/>
    </xf>
    <xf numFmtId="0" fontId="27" fillId="3" borderId="1" xfId="0" applyFont="1" applyFill="1" applyBorder="1" applyAlignment="1">
      <alignment horizontal="center" vertical="center" wrapText="1"/>
    </xf>
    <xf numFmtId="0" fontId="31" fillId="0" borderId="27" xfId="0" applyFont="1" applyBorder="1" applyAlignment="1">
      <alignment horizontal="center" vertical="center"/>
    </xf>
    <xf numFmtId="0" fontId="32" fillId="0" borderId="1" xfId="0" applyFont="1" applyBorder="1" applyAlignment="1">
      <alignment horizontal="center" vertical="center"/>
    </xf>
    <xf numFmtId="9" fontId="31" fillId="6" borderId="27" xfId="0" applyNumberFormat="1" applyFont="1" applyFill="1" applyBorder="1" applyAlignment="1">
      <alignment horizontal="center" vertical="center" wrapText="1"/>
    </xf>
    <xf numFmtId="0" fontId="33" fillId="0" borderId="27" xfId="0" applyFont="1" applyBorder="1" applyAlignment="1">
      <alignment horizontal="left" vertical="center" wrapText="1"/>
    </xf>
    <xf numFmtId="165" fontId="31" fillId="0" borderId="0" xfId="0" applyNumberFormat="1" applyFont="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center"/>
    </xf>
    <xf numFmtId="0" fontId="17" fillId="0" borderId="0" xfId="0" applyFont="1" applyAlignment="1">
      <alignment horizontal="justify" vertical="center" wrapText="1"/>
    </xf>
    <xf numFmtId="9" fontId="17" fillId="0" borderId="0" xfId="1" applyFont="1" applyFill="1" applyBorder="1" applyAlignment="1" applyProtection="1">
      <alignment horizontal="right" vertical="center" wrapText="1"/>
    </xf>
    <xf numFmtId="165" fontId="17" fillId="0" borderId="0" xfId="0" applyNumberFormat="1" applyFont="1" applyAlignment="1">
      <alignment horizontal="right" vertical="center" wrapText="1"/>
    </xf>
    <xf numFmtId="0" fontId="24" fillId="0" borderId="1" xfId="0" applyFont="1" applyBorder="1" applyAlignment="1">
      <alignment horizontal="center" vertical="center" wrapText="1"/>
    </xf>
    <xf numFmtId="0" fontId="26" fillId="2" borderId="1" xfId="0" applyFont="1" applyFill="1" applyBorder="1" applyAlignment="1">
      <alignment horizontal="left" vertical="center" wrapText="1"/>
    </xf>
    <xf numFmtId="164" fontId="24" fillId="2" borderId="2" xfId="0" applyNumberFormat="1" applyFont="1" applyFill="1" applyBorder="1" applyAlignment="1" applyProtection="1">
      <alignment horizontal="center" vertical="center"/>
      <protection locked="0"/>
    </xf>
    <xf numFmtId="164" fontId="24" fillId="2" borderId="25" xfId="0" applyNumberFormat="1" applyFont="1" applyFill="1" applyBorder="1" applyAlignment="1" applyProtection="1">
      <alignment horizontal="center" vertical="center"/>
      <protection locked="0"/>
    </xf>
    <xf numFmtId="164" fontId="24" fillId="2" borderId="3" xfId="0" applyNumberFormat="1" applyFont="1" applyFill="1" applyBorder="1" applyAlignment="1" applyProtection="1">
      <alignment horizontal="center" vertical="center"/>
      <protection locked="0"/>
    </xf>
    <xf numFmtId="49" fontId="24" fillId="2" borderId="2" xfId="0" applyNumberFormat="1" applyFont="1" applyFill="1" applyBorder="1" applyAlignment="1" applyProtection="1">
      <alignment horizontal="center" vertical="center"/>
      <protection locked="0"/>
    </xf>
    <xf numFmtId="49" fontId="24" fillId="2" borderId="25" xfId="0" applyNumberFormat="1" applyFont="1" applyFill="1" applyBorder="1" applyAlignment="1" applyProtection="1">
      <alignment horizontal="center" vertical="center"/>
      <protection locked="0"/>
    </xf>
    <xf numFmtId="49" fontId="24" fillId="2" borderId="3" xfId="0" applyNumberFormat="1" applyFont="1" applyFill="1" applyBorder="1" applyAlignment="1" applyProtection="1">
      <alignment horizontal="center" vertical="center"/>
      <protection locked="0"/>
    </xf>
    <xf numFmtId="0" fontId="28" fillId="2" borderId="2" xfId="2" applyFont="1" applyFill="1" applyBorder="1" applyAlignment="1" applyProtection="1">
      <alignment horizontal="center" vertical="center"/>
      <protection locked="0"/>
    </xf>
    <xf numFmtId="0" fontId="28" fillId="2" borderId="25" xfId="2" applyFont="1" applyFill="1" applyBorder="1" applyAlignment="1" applyProtection="1">
      <alignment horizontal="center" vertical="center"/>
      <protection locked="0"/>
    </xf>
    <xf numFmtId="0" fontId="28" fillId="2" borderId="3" xfId="2" applyFont="1" applyFill="1" applyBorder="1" applyAlignment="1" applyProtection="1">
      <alignment horizontal="center" vertical="center"/>
      <protection locked="0"/>
    </xf>
    <xf numFmtId="0" fontId="27" fillId="0" borderId="2"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24" fillId="2" borderId="1" xfId="0" applyFont="1" applyFill="1" applyBorder="1" applyAlignment="1" applyProtection="1">
      <alignment horizontal="center" vertical="center"/>
      <protection locked="0"/>
    </xf>
    <xf numFmtId="0" fontId="28" fillId="2" borderId="1" xfId="2" applyFont="1" applyFill="1" applyBorder="1" applyAlignment="1" applyProtection="1">
      <alignment horizontal="center" vertical="center"/>
      <protection locked="0"/>
    </xf>
    <xf numFmtId="0" fontId="34" fillId="0" borderId="26" xfId="0" applyFont="1" applyBorder="1" applyAlignment="1">
      <alignment horizontal="left" vertical="center" wrapText="1"/>
    </xf>
    <xf numFmtId="0" fontId="34" fillId="0" borderId="0" xfId="0" applyFont="1" applyAlignment="1">
      <alignment horizontal="left" vertical="center" wrapText="1"/>
    </xf>
    <xf numFmtId="0" fontId="35" fillId="0" borderId="26" xfId="0" applyFont="1" applyBorder="1" applyAlignment="1">
      <alignment horizontal="left" vertical="center" wrapText="1"/>
    </xf>
    <xf numFmtId="0" fontId="35" fillId="0" borderId="0" xfId="0" applyFont="1" applyAlignment="1">
      <alignment horizontal="left" vertical="center" wrapText="1"/>
    </xf>
    <xf numFmtId="0" fontId="27" fillId="3" borderId="2"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0" borderId="25" xfId="0" applyFont="1" applyBorder="1" applyAlignment="1">
      <alignment horizontal="left" vertical="center" wrapText="1"/>
    </xf>
    <xf numFmtId="0" fontId="22" fillId="0" borderId="3" xfId="0" applyFont="1" applyBorder="1" applyAlignment="1">
      <alignment horizontal="left" vertical="center" wrapText="1"/>
    </xf>
    <xf numFmtId="0" fontId="24" fillId="5" borderId="2" xfId="0" applyFont="1" applyFill="1" applyBorder="1" applyAlignment="1">
      <alignment horizontal="left" vertical="center" wrapText="1"/>
    </xf>
    <xf numFmtId="0" fontId="24" fillId="5" borderId="25" xfId="0" applyFont="1" applyFill="1" applyBorder="1" applyAlignment="1">
      <alignment horizontal="left" vertical="center"/>
    </xf>
    <xf numFmtId="0" fontId="24" fillId="5" borderId="3" xfId="0" applyFont="1" applyFill="1" applyBorder="1" applyAlignment="1">
      <alignment horizontal="left" vertical="center"/>
    </xf>
    <xf numFmtId="0" fontId="20"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wrapText="1"/>
    </xf>
    <xf numFmtId="0" fontId="19" fillId="0" borderId="4" xfId="0" applyFont="1" applyBorder="1" applyAlignment="1">
      <alignment horizontal="right" vertical="center"/>
    </xf>
    <xf numFmtId="0" fontId="3" fillId="0" borderId="1" xfId="0" applyFont="1" applyBorder="1" applyAlignment="1">
      <alignment horizontal="lef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3"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164" fontId="2" fillId="2" borderId="2" xfId="0" applyNumberFormat="1" applyFont="1" applyFill="1" applyBorder="1" applyAlignment="1" applyProtection="1">
      <alignment horizontal="center" vertical="center"/>
      <protection locked="0"/>
    </xf>
    <xf numFmtId="164" fontId="2" fillId="2" borderId="3" xfId="0" applyNumberFormat="1" applyFont="1" applyFill="1" applyBorder="1" applyAlignment="1" applyProtection="1">
      <alignment horizontal="center" vertical="center"/>
      <protection locked="0"/>
    </xf>
    <xf numFmtId="0" fontId="6" fillId="2" borderId="2" xfId="2" applyFill="1" applyBorder="1" applyAlignment="1" applyProtection="1">
      <alignment horizontal="center" vertical="center"/>
      <protection locked="0"/>
    </xf>
    <xf numFmtId="0" fontId="6" fillId="2" borderId="3" xfId="2"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167" fontId="31" fillId="6" borderId="27" xfId="0" applyNumberFormat="1" applyFont="1" applyFill="1" applyBorder="1" applyAlignment="1">
      <alignment horizontal="center" vertical="center" wrapText="1"/>
    </xf>
    <xf numFmtId="167" fontId="31" fillId="0" borderId="27" xfId="0" applyNumberFormat="1" applyFont="1" applyBorder="1" applyAlignment="1">
      <alignment horizontal="right" vertical="center" wrapText="1"/>
    </xf>
    <xf numFmtId="167" fontId="27" fillId="0" borderId="28" xfId="0" applyNumberFormat="1" applyFont="1" applyBorder="1" applyAlignment="1">
      <alignment vertical="center" wrapText="1"/>
    </xf>
  </cellXfs>
  <cellStyles count="3">
    <cellStyle name="Hipervínculo" xfId="2" builtinId="8"/>
    <cellStyle name="Normal" xfId="0" builtinId="0"/>
    <cellStyle name="Porcentaje" xfId="1" builtinId="5"/>
  </cellStyles>
  <dxfs count="6">
    <dxf>
      <font>
        <color rgb="FF9C0006"/>
      </font>
      <fill>
        <patternFill>
          <bgColor rgb="FFFFC7CE"/>
        </patternFill>
      </fill>
      <border>
        <left style="thin">
          <color auto="1"/>
        </left>
        <right style="thin">
          <color auto="1"/>
        </right>
        <top style="thin">
          <color auto="1"/>
        </top>
        <bottom style="thin">
          <color auto="1"/>
        </bottom>
      </border>
    </dxf>
    <dxf>
      <font>
        <color theme="0"/>
      </font>
    </dxf>
    <dxf>
      <font>
        <color rgb="FF9C0006"/>
      </font>
      <fill>
        <patternFill patternType="solid">
          <fgColor rgb="FFFFC7CE"/>
          <bgColor rgb="FFFFC7CE"/>
        </patternFill>
      </fill>
      <border>
        <left style="thin">
          <color rgb="FF000000"/>
        </left>
        <right style="thin">
          <color rgb="FF000000"/>
        </right>
        <top style="thin">
          <color rgb="FF000000"/>
        </top>
        <bottom style="thin">
          <color rgb="FF000000"/>
        </bottom>
      </border>
    </dxf>
    <dxf>
      <font>
        <color rgb="FF9C0006"/>
      </font>
      <fill>
        <patternFill>
          <bgColor rgb="FFFFC7CE"/>
        </patternFill>
      </fill>
      <border>
        <left style="thin">
          <color auto="1"/>
        </left>
        <right style="thin">
          <color auto="1"/>
        </right>
        <top style="thin">
          <color auto="1"/>
        </top>
        <bottom style="thin">
          <color auto="1"/>
        </bottom>
      </border>
    </dxf>
    <dxf>
      <font>
        <color rgb="FFFFFFFF"/>
      </font>
      <fill>
        <patternFill patternType="none"/>
      </fill>
    </dxf>
    <dxf>
      <font>
        <color theme="0"/>
      </font>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alculos Resumen Cotizaci&#243;n'!B17"/></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85726</xdr:rowOff>
    </xdr:from>
    <xdr:ext cx="1257143" cy="819150"/>
    <xdr:pic>
      <xdr:nvPicPr>
        <xdr:cNvPr id="3" name="Imagen 2">
          <a:extLst>
            <a:ext uri="{FF2B5EF4-FFF2-40B4-BE49-F238E27FC236}">
              <a16:creationId xmlns:a16="http://schemas.microsoft.com/office/drawing/2014/main" id="{EA65380C-B88E-4EA7-AC1B-BB3AA9E830B5}"/>
            </a:ext>
          </a:extLst>
        </xdr:cNvPr>
        <xdr:cNvPicPr>
          <a:picLocks noChangeAspect="1"/>
        </xdr:cNvPicPr>
      </xdr:nvPicPr>
      <xdr:blipFill>
        <a:blip xmlns:r="http://schemas.openxmlformats.org/officeDocument/2006/relationships" r:embed="rId1"/>
        <a:stretch>
          <a:fillRect/>
        </a:stretch>
      </xdr:blipFill>
      <xdr:spPr>
        <a:xfrm>
          <a:off x="95250" y="85726"/>
          <a:ext cx="1257143" cy="8191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1021080</xdr:colOff>
      <xdr:row>9</xdr:row>
      <xdr:rowOff>815340</xdr:rowOff>
    </xdr:from>
    <xdr:to>
      <xdr:col>8</xdr:col>
      <xdr:colOff>1494155</xdr:colOff>
      <xdr:row>9</xdr:row>
      <xdr:rowOff>1238674</xdr:rowOff>
    </xdr:to>
    <xdr:pic>
      <xdr:nvPicPr>
        <xdr:cNvPr id="2" name="Imagen 1" descr="Resultado de imagen para icon return">
          <a:hlinkClick xmlns:r="http://schemas.openxmlformats.org/officeDocument/2006/relationships" r:id="rId1"/>
          <a:extLst>
            <a:ext uri="{FF2B5EF4-FFF2-40B4-BE49-F238E27FC236}">
              <a16:creationId xmlns:a16="http://schemas.microsoft.com/office/drawing/2014/main" id="{BC47F954-3F64-4250-BC07-7E438CBEBF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93730" y="2482215"/>
          <a:ext cx="473075" cy="42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EQUIPOS%20DE%20METROLOGIA\EQUIPOS%20METROLOGIA%20-%20SDI%2002071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31\archivosicbf\Direcci&#243;n%20de%20Abastecimiento\Equipo%20de%20Estudios%20de%20Sector%20y%20Costos\6.%20ESTUDIOS%20DEFINITIVOS\2014\DIR%20DE%20GESTION%20HUMANA\EXAMENES%20MEDICOS%20OCUPACIONALES\EXAMENES%20MEDICOS-%20140213%20-CC2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Examenes médicos"/>
      <sheetName val="Simulación Presupuesto"/>
      <sheetName val="Cons Cotizac - Examenes médicos"/>
      <sheetName val="Salud Ocup Andes"/>
      <sheetName val="FAMISALEM IPS"/>
      <sheetName val="UNIMSALUD"/>
      <sheetName val="S.E.I. LTDA."/>
      <sheetName val="COLSUBSIDIO"/>
      <sheetName val="CM 54 Y CIA LTDA"/>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M19"/>
  <sheetViews>
    <sheetView showGridLines="0" tabSelected="1" topLeftCell="A2" zoomScale="85" zoomScaleNormal="85" zoomScaleSheetLayoutView="85" workbookViewId="0">
      <selection activeCell="O17" sqref="O17"/>
    </sheetView>
  </sheetViews>
  <sheetFormatPr baseColWidth="10" defaultColWidth="11.42578125" defaultRowHeight="15" x14ac:dyDescent="0.25"/>
  <cols>
    <col min="1" max="1" width="18.5703125" style="73" customWidth="1"/>
    <col min="2" max="2" width="18.28515625" style="73" customWidth="1"/>
    <col min="3" max="3" width="18.28515625" style="87" customWidth="1"/>
    <col min="4" max="4" width="27.7109375" style="87" customWidth="1"/>
    <col min="5" max="5" width="14.7109375" style="73" customWidth="1"/>
    <col min="6" max="6" width="13.28515625" style="73" customWidth="1"/>
    <col min="7" max="7" width="18.28515625" style="73" customWidth="1"/>
    <col min="8" max="8" width="10" style="73" customWidth="1"/>
    <col min="9" max="9" width="14.5703125" style="73" customWidth="1"/>
    <col min="10" max="10" width="14.28515625" style="73" customWidth="1"/>
    <col min="11" max="11" width="53" style="73" customWidth="1"/>
    <col min="12" max="13" width="16" style="73" customWidth="1"/>
    <col min="14" max="16382" width="11.42578125" style="73"/>
    <col min="16383" max="16384" width="0.5703125" style="73" customWidth="1"/>
  </cols>
  <sheetData>
    <row r="1" spans="1:13" s="72" customFormat="1" ht="74.25" customHeight="1" x14ac:dyDescent="0.25">
      <c r="A1" s="90" t="s">
        <v>0</v>
      </c>
      <c r="B1" s="90"/>
      <c r="C1" s="90"/>
      <c r="D1" s="90"/>
      <c r="E1" s="90"/>
      <c r="F1" s="90"/>
      <c r="G1" s="90"/>
      <c r="H1" s="90"/>
      <c r="I1" s="90"/>
      <c r="J1" s="90"/>
      <c r="K1" s="90"/>
    </row>
    <row r="2" spans="1:13" ht="48.75" customHeight="1" x14ac:dyDescent="0.25">
      <c r="A2" s="91" t="s">
        <v>49</v>
      </c>
      <c r="B2" s="91"/>
      <c r="C2" s="91"/>
      <c r="D2" s="91"/>
      <c r="E2" s="91"/>
      <c r="F2" s="91"/>
      <c r="G2" s="91"/>
      <c r="H2" s="91"/>
      <c r="I2" s="91"/>
      <c r="J2" s="91"/>
      <c r="K2" s="91"/>
    </row>
    <row r="3" spans="1:13" ht="3.75" customHeight="1" x14ac:dyDescent="0.25">
      <c r="A3" s="101"/>
      <c r="B3" s="102"/>
      <c r="C3" s="102"/>
      <c r="D3" s="102"/>
      <c r="E3" s="102"/>
      <c r="F3" s="102"/>
      <c r="G3" s="102"/>
      <c r="H3" s="102"/>
      <c r="I3" s="102"/>
      <c r="J3" s="102"/>
      <c r="K3" s="103"/>
    </row>
    <row r="4" spans="1:13" ht="21" customHeight="1" x14ac:dyDescent="0.25">
      <c r="A4" s="74" t="s">
        <v>1</v>
      </c>
      <c r="B4" s="108"/>
      <c r="C4" s="108"/>
      <c r="D4" s="75" t="s">
        <v>2</v>
      </c>
      <c r="E4" s="108"/>
      <c r="F4" s="108"/>
      <c r="G4" s="75" t="s">
        <v>3</v>
      </c>
      <c r="H4" s="92"/>
      <c r="I4" s="93"/>
      <c r="J4" s="93"/>
      <c r="K4" s="94"/>
    </row>
    <row r="5" spans="1:13" ht="21" customHeight="1" x14ac:dyDescent="0.25">
      <c r="A5" s="74" t="s">
        <v>4</v>
      </c>
      <c r="B5" s="108"/>
      <c r="C5" s="108"/>
      <c r="D5" s="75" t="s">
        <v>5</v>
      </c>
      <c r="E5" s="108"/>
      <c r="F5" s="108"/>
      <c r="G5" s="75" t="s">
        <v>6</v>
      </c>
      <c r="H5" s="95"/>
      <c r="I5" s="96"/>
      <c r="J5" s="96"/>
      <c r="K5" s="97"/>
    </row>
    <row r="6" spans="1:13" ht="21" customHeight="1" x14ac:dyDescent="0.25">
      <c r="A6" s="74" t="s">
        <v>7</v>
      </c>
      <c r="B6" s="109"/>
      <c r="C6" s="108"/>
      <c r="D6" s="75" t="s">
        <v>8</v>
      </c>
      <c r="E6" s="109"/>
      <c r="F6" s="109"/>
      <c r="G6" s="75" t="s">
        <v>9</v>
      </c>
      <c r="H6" s="98"/>
      <c r="I6" s="99"/>
      <c r="J6" s="99"/>
      <c r="K6" s="100"/>
    </row>
    <row r="7" spans="1:13" ht="3.75" customHeight="1" x14ac:dyDescent="0.25">
      <c r="A7" s="104"/>
      <c r="B7" s="105"/>
      <c r="C7" s="105"/>
      <c r="D7" s="105"/>
      <c r="E7" s="105"/>
      <c r="F7" s="105"/>
      <c r="G7" s="105"/>
      <c r="H7" s="105"/>
      <c r="I7" s="105"/>
      <c r="J7" s="105"/>
      <c r="K7" s="106"/>
    </row>
    <row r="8" spans="1:13" ht="18.75" customHeight="1" x14ac:dyDescent="0.25">
      <c r="A8" s="114" t="s">
        <v>10</v>
      </c>
      <c r="B8" s="115"/>
      <c r="C8" s="115"/>
      <c r="D8" s="115"/>
      <c r="E8" s="115"/>
      <c r="F8" s="115"/>
      <c r="G8" s="115"/>
      <c r="H8" s="115"/>
      <c r="I8" s="115"/>
      <c r="J8" s="115"/>
      <c r="K8" s="116"/>
    </row>
    <row r="9" spans="1:13" ht="93" customHeight="1" x14ac:dyDescent="0.25">
      <c r="A9" s="117" t="s">
        <v>11</v>
      </c>
      <c r="B9" s="118"/>
      <c r="C9" s="118"/>
      <c r="D9" s="118"/>
      <c r="E9" s="118"/>
      <c r="F9" s="118"/>
      <c r="G9" s="118"/>
      <c r="H9" s="118"/>
      <c r="I9" s="118"/>
      <c r="J9" s="118"/>
      <c r="K9" s="119"/>
    </row>
    <row r="10" spans="1:13" ht="3.75" customHeight="1" x14ac:dyDescent="0.25">
      <c r="A10" s="77"/>
      <c r="B10" s="77"/>
      <c r="C10" s="77"/>
      <c r="D10" s="77"/>
      <c r="E10" s="77"/>
      <c r="F10" s="77"/>
      <c r="G10" s="77"/>
    </row>
    <row r="11" spans="1:13" ht="17.25" customHeight="1" x14ac:dyDescent="0.25">
      <c r="A11" s="101" t="s">
        <v>12</v>
      </c>
      <c r="B11" s="103"/>
      <c r="C11" s="78">
        <v>2</v>
      </c>
      <c r="D11" s="77"/>
      <c r="E11" s="77"/>
      <c r="F11" s="77"/>
      <c r="G11" s="77"/>
    </row>
    <row r="12" spans="1:13" ht="3.75" customHeight="1" x14ac:dyDescent="0.25">
      <c r="B12" s="107"/>
      <c r="C12" s="107"/>
      <c r="D12" s="107"/>
      <c r="E12" s="107"/>
    </row>
    <row r="13" spans="1:13" ht="87.75" customHeight="1" x14ac:dyDescent="0.25">
      <c r="A13" s="79" t="s">
        <v>13</v>
      </c>
      <c r="B13" s="114" t="s">
        <v>14</v>
      </c>
      <c r="C13" s="115"/>
      <c r="D13" s="116"/>
      <c r="E13" s="76" t="s">
        <v>51</v>
      </c>
      <c r="F13" s="76" t="s">
        <v>15</v>
      </c>
      <c r="G13" s="79" t="s">
        <v>16</v>
      </c>
      <c r="H13" s="79" t="s">
        <v>17</v>
      </c>
      <c r="I13" s="79" t="s">
        <v>52</v>
      </c>
      <c r="J13" s="79" t="s">
        <v>19</v>
      </c>
      <c r="K13" s="79" t="s">
        <v>20</v>
      </c>
    </row>
    <row r="14" spans="1:13" s="86" customFormat="1" ht="33.75" customHeight="1" x14ac:dyDescent="0.25">
      <c r="A14" s="80">
        <v>1</v>
      </c>
      <c r="B14" s="120" t="s">
        <v>53</v>
      </c>
      <c r="C14" s="121"/>
      <c r="D14" s="122"/>
      <c r="E14" s="81">
        <v>17</v>
      </c>
      <c r="F14" s="71" t="s">
        <v>21</v>
      </c>
      <c r="G14" s="148"/>
      <c r="H14" s="82"/>
      <c r="I14" s="149">
        <f>(G14*E14)</f>
        <v>0</v>
      </c>
      <c r="J14" s="149">
        <f>I14*(1+H14)</f>
        <v>0</v>
      </c>
      <c r="K14" s="83"/>
      <c r="L14" s="84"/>
      <c r="M14" s="85"/>
    </row>
    <row r="15" spans="1:13" s="86" customFormat="1" ht="38.25" customHeight="1" x14ac:dyDescent="0.25">
      <c r="A15" s="80">
        <v>2</v>
      </c>
      <c r="B15" s="120" t="s">
        <v>54</v>
      </c>
      <c r="C15" s="121"/>
      <c r="D15" s="122"/>
      <c r="E15" s="81">
        <v>17</v>
      </c>
      <c r="F15" s="71" t="s">
        <v>21</v>
      </c>
      <c r="G15" s="148"/>
      <c r="H15" s="82"/>
      <c r="I15" s="149">
        <f t="shared" ref="I15:I16" si="0">(G15*E15)</f>
        <v>0</v>
      </c>
      <c r="J15" s="149">
        <f t="shared" ref="J15:J16" si="1">I15*(1+H15)</f>
        <v>0</v>
      </c>
      <c r="K15" s="83"/>
      <c r="L15" s="84"/>
      <c r="M15" s="85"/>
    </row>
    <row r="16" spans="1:13" s="86" customFormat="1" ht="33.75" customHeight="1" thickBot="1" x14ac:dyDescent="0.3">
      <c r="A16" s="80">
        <v>3</v>
      </c>
      <c r="B16" s="120" t="s">
        <v>50</v>
      </c>
      <c r="C16" s="121"/>
      <c r="D16" s="122"/>
      <c r="E16" s="81">
        <v>1</v>
      </c>
      <c r="F16" s="71" t="s">
        <v>21</v>
      </c>
      <c r="G16" s="148"/>
      <c r="H16" s="82"/>
      <c r="I16" s="149">
        <f t="shared" si="0"/>
        <v>0</v>
      </c>
      <c r="J16" s="149">
        <f t="shared" si="1"/>
        <v>0</v>
      </c>
      <c r="K16" s="83"/>
      <c r="L16" s="84"/>
      <c r="M16" s="85"/>
    </row>
    <row r="17" spans="1:11" ht="19.5" customHeight="1" thickBot="1" x14ac:dyDescent="0.3">
      <c r="F17" s="88"/>
      <c r="G17" s="89"/>
      <c r="J17" s="150">
        <f>SUM(J14:J16)</f>
        <v>0</v>
      </c>
    </row>
    <row r="18" spans="1:11" ht="66" customHeight="1" x14ac:dyDescent="0.25">
      <c r="A18" s="110" t="s">
        <v>22</v>
      </c>
      <c r="B18" s="111"/>
      <c r="C18" s="111"/>
      <c r="D18" s="111"/>
      <c r="E18" s="111"/>
      <c r="F18" s="111"/>
      <c r="G18" s="111"/>
      <c r="H18" s="111"/>
      <c r="I18" s="111"/>
      <c r="J18" s="111"/>
      <c r="K18" s="111"/>
    </row>
    <row r="19" spans="1:11" ht="70.5" customHeight="1" x14ac:dyDescent="0.25">
      <c r="A19" s="112" t="s">
        <v>23</v>
      </c>
      <c r="B19" s="113"/>
      <c r="C19" s="113"/>
      <c r="D19" s="113"/>
      <c r="E19" s="113"/>
      <c r="F19" s="113"/>
      <c r="G19" s="113"/>
      <c r="H19" s="113"/>
      <c r="I19" s="113"/>
      <c r="J19" s="113"/>
      <c r="K19" s="113"/>
    </row>
  </sheetData>
  <mergeCells count="23">
    <mergeCell ref="A18:K18"/>
    <mergeCell ref="A19:K19"/>
    <mergeCell ref="B13:D13"/>
    <mergeCell ref="A8:K8"/>
    <mergeCell ref="A9:K9"/>
    <mergeCell ref="B14:D14"/>
    <mergeCell ref="B15:D15"/>
    <mergeCell ref="B16:D16"/>
    <mergeCell ref="A7:K7"/>
    <mergeCell ref="B12:E12"/>
    <mergeCell ref="B4:C4"/>
    <mergeCell ref="E4:F4"/>
    <mergeCell ref="B5:C5"/>
    <mergeCell ref="E5:F5"/>
    <mergeCell ref="B6:C6"/>
    <mergeCell ref="E6:F6"/>
    <mergeCell ref="A11:B11"/>
    <mergeCell ref="A1:K1"/>
    <mergeCell ref="A2:K2"/>
    <mergeCell ref="H4:K4"/>
    <mergeCell ref="H5:K5"/>
    <mergeCell ref="H6:K6"/>
    <mergeCell ref="A3:K3"/>
  </mergeCells>
  <conditionalFormatting sqref="F17:G17">
    <cfRule type="containsText" dxfId="5" priority="15" operator="containsText" text="No cotiza">
      <formula>NOT(ISERROR(SEARCH("No cotiza",F17)))</formula>
    </cfRule>
  </conditionalFormatting>
  <conditionalFormatting sqref="G14:J16">
    <cfRule type="containsText" dxfId="4" priority="1" operator="containsText" text="No cotiza">
      <formula>NOT(ISERROR(SEARCH(("No cotiza"),(G14))))</formula>
    </cfRule>
  </conditionalFormatting>
  <conditionalFormatting sqref="H17">
    <cfRule type="containsText" dxfId="3" priority="14" operator="containsText" text="Favor revisar precios">
      <formula>NOT(ISERROR(SEARCH("Favor revisar precios",H17)))</formula>
    </cfRule>
  </conditionalFormatting>
  <conditionalFormatting sqref="K14:K16">
    <cfRule type="containsText" dxfId="2" priority="6" operator="containsText" text="Favor revisar precios">
      <formula>NOT(ISERROR(SEARCH(("Favor revisar precios"),(K14))))</formula>
    </cfRule>
  </conditionalFormatting>
  <dataValidations disablePrompts="1" count="1">
    <dataValidation allowBlank="1" showErrorMessage="1" errorTitle="Email" error="El valor incluido no se reconoce como un email" promptTitle="Email" prompt="Por favor indique su email" sqref="B4:C6 E4:F6 H4:K6" xr:uid="{1E57A70B-4BD9-4D30-8BEC-7505BE95C173}"/>
  </dataValidations>
  <printOptions horizontalCentered="1"/>
  <pageMargins left="0.39370078740157483" right="0.39370078740157483" top="0.39370078740157483" bottom="0.39370078740157483" header="0.31496062992125984" footer="0.31496062992125984"/>
  <pageSetup scale="44" fitToHeight="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pageSetUpPr fitToPage="1"/>
  </sheetPr>
  <dimension ref="A1:O42"/>
  <sheetViews>
    <sheetView showGridLines="0" topLeftCell="A28" zoomScaleNormal="100" zoomScaleSheetLayoutView="90" workbookViewId="0">
      <selection activeCell="A10" sqref="A10:I10"/>
    </sheetView>
  </sheetViews>
  <sheetFormatPr baseColWidth="10" defaultColWidth="0" defaultRowHeight="0" customHeight="1" zeroHeight="1" x14ac:dyDescent="0.2"/>
  <cols>
    <col min="1" max="1" width="18.5703125" style="16" customWidth="1"/>
    <col min="2" max="2" width="18.28515625" style="16" customWidth="1"/>
    <col min="3" max="4" width="18.28515625" style="70" customWidth="1"/>
    <col min="5" max="8" width="18.28515625" style="16" customWidth="1"/>
    <col min="9" max="9" width="22.42578125" style="16" customWidth="1"/>
    <col min="10" max="10" width="2.140625" style="16" customWidth="1"/>
    <col min="11" max="11" width="14.7109375" style="16" hidden="1" customWidth="1"/>
    <col min="12" max="14" width="16" style="1" hidden="1" customWidth="1"/>
    <col min="15" max="15" width="16" style="16" hidden="1" customWidth="1"/>
    <col min="16" max="16384" width="11.42578125" style="16" hidden="1"/>
  </cols>
  <sheetData>
    <row r="1" spans="1:12" s="1" customFormat="1" ht="12.75" customHeight="1" x14ac:dyDescent="0.25">
      <c r="C1" s="2"/>
      <c r="D1" s="2"/>
    </row>
    <row r="2" spans="1:12" s="1" customFormat="1" ht="3.75" customHeight="1" x14ac:dyDescent="0.25">
      <c r="C2" s="2"/>
      <c r="D2" s="2"/>
    </row>
    <row r="3" spans="1:12" s="1" customFormat="1" ht="25.5" customHeight="1" x14ac:dyDescent="0.25">
      <c r="A3" s="139" t="s">
        <v>24</v>
      </c>
      <c r="B3" s="139"/>
      <c r="C3" s="139"/>
      <c r="D3" s="139"/>
      <c r="E3" s="139"/>
      <c r="F3" s="139"/>
      <c r="G3" s="139"/>
      <c r="H3" s="139"/>
      <c r="I3" s="139"/>
    </row>
    <row r="4" spans="1:12" s="1" customFormat="1" ht="3.75" customHeight="1" x14ac:dyDescent="0.25">
      <c r="A4" s="3"/>
      <c r="B4" s="3"/>
      <c r="C4" s="3"/>
      <c r="D4" s="3"/>
      <c r="E4" s="3"/>
      <c r="F4" s="3"/>
      <c r="G4" s="3"/>
    </row>
    <row r="5" spans="1:12" s="1" customFormat="1" ht="21" customHeight="1" x14ac:dyDescent="0.25">
      <c r="A5" s="4" t="s">
        <v>1</v>
      </c>
      <c r="B5" s="140"/>
      <c r="C5" s="141"/>
      <c r="D5" s="5" t="s">
        <v>2</v>
      </c>
      <c r="E5" s="140" t="s">
        <v>25</v>
      </c>
      <c r="F5" s="141"/>
      <c r="G5" s="5" t="s">
        <v>3</v>
      </c>
      <c r="H5" s="142">
        <v>43220</v>
      </c>
      <c r="I5" s="143"/>
    </row>
    <row r="6" spans="1:12" s="1" customFormat="1" ht="21" customHeight="1" x14ac:dyDescent="0.25">
      <c r="A6" s="6" t="s">
        <v>4</v>
      </c>
      <c r="B6" s="140" t="s">
        <v>26</v>
      </c>
      <c r="C6" s="141"/>
      <c r="D6" s="5" t="s">
        <v>5</v>
      </c>
      <c r="E6" s="140" t="s">
        <v>27</v>
      </c>
      <c r="F6" s="141"/>
      <c r="G6" s="7" t="s">
        <v>6</v>
      </c>
      <c r="H6" s="140">
        <v>3164728247</v>
      </c>
      <c r="I6" s="141"/>
      <c r="L6" s="8"/>
    </row>
    <row r="7" spans="1:12" s="1" customFormat="1" ht="21" customHeight="1" x14ac:dyDescent="0.25">
      <c r="A7" s="6" t="s">
        <v>7</v>
      </c>
      <c r="B7" s="140" t="s">
        <v>28</v>
      </c>
      <c r="C7" s="141"/>
      <c r="D7" s="5" t="s">
        <v>8</v>
      </c>
      <c r="E7" s="144" t="s">
        <v>29</v>
      </c>
      <c r="F7" s="145"/>
      <c r="G7" s="7" t="s">
        <v>9</v>
      </c>
      <c r="H7" s="144">
        <v>2362022</v>
      </c>
      <c r="I7" s="145"/>
      <c r="K7"/>
    </row>
    <row r="8" spans="1:12" s="1" customFormat="1" ht="3.75" customHeight="1" x14ac:dyDescent="0.25">
      <c r="C8" s="2"/>
      <c r="D8" s="2"/>
      <c r="E8" s="9"/>
    </row>
    <row r="9" spans="1:12" s="1" customFormat="1" ht="18.75" customHeight="1" x14ac:dyDescent="0.25">
      <c r="A9" s="146" t="s">
        <v>10</v>
      </c>
      <c r="B9" s="146"/>
      <c r="C9" s="146"/>
      <c r="D9" s="146"/>
      <c r="E9" s="146"/>
      <c r="F9" s="146"/>
      <c r="G9" s="146"/>
      <c r="H9" s="146"/>
      <c r="I9" s="146"/>
    </row>
    <row r="10" spans="1:12" s="1" customFormat="1" ht="119.25" customHeight="1" x14ac:dyDescent="0.25">
      <c r="A10" s="147" t="s">
        <v>30</v>
      </c>
      <c r="B10" s="147"/>
      <c r="C10" s="147"/>
      <c r="D10" s="147"/>
      <c r="E10" s="147"/>
      <c r="F10" s="147"/>
      <c r="G10" s="147"/>
      <c r="H10" s="147"/>
      <c r="I10" s="147"/>
    </row>
    <row r="11" spans="1:12" s="1" customFormat="1" ht="17.45" customHeight="1" x14ac:dyDescent="0.25">
      <c r="A11" s="136" t="s">
        <v>31</v>
      </c>
      <c r="B11" s="137"/>
      <c r="C11" s="137"/>
      <c r="D11" s="137"/>
      <c r="E11" s="137"/>
      <c r="F11" s="137"/>
      <c r="G11" s="137"/>
      <c r="H11" s="137"/>
      <c r="I11" s="138"/>
    </row>
    <row r="12" spans="1:12" s="1" customFormat="1" ht="15.6" customHeight="1" x14ac:dyDescent="0.25">
      <c r="A12" s="125" t="s">
        <v>32</v>
      </c>
      <c r="B12" s="126"/>
      <c r="C12" s="126"/>
      <c r="D12" s="126"/>
      <c r="E12" s="126"/>
      <c r="F12" s="126"/>
      <c r="G12" s="126"/>
      <c r="H12" s="126"/>
      <c r="I12" s="127"/>
    </row>
    <row r="13" spans="1:12" s="1" customFormat="1" ht="24.75" customHeight="1" x14ac:dyDescent="0.25">
      <c r="A13" s="128" t="s">
        <v>33</v>
      </c>
      <c r="B13" s="129"/>
      <c r="C13" s="129"/>
      <c r="D13" s="129"/>
      <c r="E13" s="129"/>
      <c r="F13" s="129"/>
      <c r="G13" s="129"/>
      <c r="H13" s="129"/>
      <c r="I13" s="130"/>
    </row>
    <row r="14" spans="1:12" s="1" customFormat="1" ht="3.75" customHeight="1" x14ac:dyDescent="0.25">
      <c r="A14" s="9"/>
      <c r="B14" s="9"/>
      <c r="C14" s="9"/>
      <c r="D14" s="9"/>
      <c r="E14" s="9"/>
      <c r="F14" s="9"/>
      <c r="G14" s="9"/>
    </row>
    <row r="15" spans="1:12" s="1" customFormat="1" ht="17.25" customHeight="1" x14ac:dyDescent="0.25">
      <c r="A15" s="131" t="s">
        <v>12</v>
      </c>
      <c r="B15" s="132"/>
      <c r="C15" s="10" t="s">
        <v>34</v>
      </c>
      <c r="D15" s="9"/>
      <c r="E15" s="9"/>
      <c r="F15" s="9"/>
      <c r="G15" s="9"/>
    </row>
    <row r="16" spans="1:12" s="1" customFormat="1" ht="3.75" customHeight="1" x14ac:dyDescent="0.2">
      <c r="B16" s="133"/>
      <c r="C16" s="133"/>
      <c r="D16" s="133"/>
      <c r="E16" s="133"/>
    </row>
    <row r="17" spans="1:14" ht="63" customHeight="1" thickBot="1" x14ac:dyDescent="0.25">
      <c r="A17" s="11" t="s">
        <v>35</v>
      </c>
      <c r="B17" s="12" t="s">
        <v>36</v>
      </c>
      <c r="C17" s="13" t="s">
        <v>37</v>
      </c>
      <c r="D17" s="12" t="s">
        <v>38</v>
      </c>
      <c r="E17" s="14" t="s">
        <v>17</v>
      </c>
      <c r="F17" s="14" t="s">
        <v>16</v>
      </c>
      <c r="G17" s="14" t="s">
        <v>18</v>
      </c>
      <c r="H17" s="14" t="s">
        <v>19</v>
      </c>
      <c r="I17" s="15" t="s">
        <v>39</v>
      </c>
      <c r="L17" s="8"/>
    </row>
    <row r="18" spans="1:14" ht="37.5" customHeight="1" thickTop="1" x14ac:dyDescent="0.2">
      <c r="A18" s="17" t="s">
        <v>40</v>
      </c>
      <c r="B18" s="18">
        <v>6</v>
      </c>
      <c r="C18" s="19" t="s">
        <v>41</v>
      </c>
      <c r="D18" s="20">
        <v>0</v>
      </c>
      <c r="E18" s="21">
        <v>0.19</v>
      </c>
      <c r="F18" s="22">
        <v>6150000</v>
      </c>
      <c r="G18" s="23">
        <f t="shared" ref="G18:G35" si="0">IFERROR(IF(OR(AND(E18="",F18=""),AND(E18="No cotiza",F18="No cotiza")),"No cotiza",IF(OR(E18="",E18="No cotiza"),"Especifique la tarifa IVA",IF(OR(F18="",F18="No cotiza"),"Especifique el precio unitario antes de IVA",ROUND(F18*(1+E18),0)))),"Imposible calcular")</f>
        <v>7318500</v>
      </c>
      <c r="H18" s="24">
        <f t="shared" ref="H18:H23" si="1">IFERROR(IF(OR(AND(E18="",F18=""),AND(E18="No cotiza",F18="No cotiza")),"No cotiza",IF(OR(E18="",E18="No cotiza"),"Especifique la tarifa IVA",IF(OR(F18="",F18="No cotiza"),"Especifique el precio unitario antes de IVA",ROUND(G18*D18,0)))),"Imposible calcular")</f>
        <v>0</v>
      </c>
      <c r="I18" s="25"/>
      <c r="L18" s="1" t="b">
        <f t="shared" ref="L18:M35" si="2">E18&lt;&gt;""</f>
        <v>1</v>
      </c>
      <c r="M18" s="1" t="b">
        <f t="shared" si="2"/>
        <v>1</v>
      </c>
      <c r="N18" s="1" t="b">
        <f>+E18=19%</f>
        <v>1</v>
      </c>
    </row>
    <row r="19" spans="1:14" ht="37.5" customHeight="1" x14ac:dyDescent="0.2">
      <c r="A19" s="26" t="s">
        <v>40</v>
      </c>
      <c r="B19" s="27">
        <v>6</v>
      </c>
      <c r="C19" s="28" t="s">
        <v>42</v>
      </c>
      <c r="D19" s="29">
        <v>1</v>
      </c>
      <c r="E19" s="30">
        <v>0.19</v>
      </c>
      <c r="F19" s="31">
        <v>6750000</v>
      </c>
      <c r="G19" s="32">
        <f t="shared" si="0"/>
        <v>8032500</v>
      </c>
      <c r="H19" s="33">
        <f t="shared" si="1"/>
        <v>8032500</v>
      </c>
      <c r="I19" s="34" t="str">
        <f>IF(AND(COUNT(F18,F19)=2,F19&lt;=F18),"Favor revisar precios, se espera que el precio aumente con la dificultad de acceso","")</f>
        <v/>
      </c>
      <c r="L19" s="1" t="b">
        <f t="shared" si="2"/>
        <v>1</v>
      </c>
      <c r="M19" s="1" t="b">
        <f t="shared" si="2"/>
        <v>1</v>
      </c>
      <c r="N19" s="1" t="b">
        <f>+E19=19%</f>
        <v>1</v>
      </c>
    </row>
    <row r="20" spans="1:14" ht="37.5" customHeight="1" thickBot="1" x14ac:dyDescent="0.25">
      <c r="A20" s="35" t="s">
        <v>40</v>
      </c>
      <c r="B20" s="36">
        <v>6</v>
      </c>
      <c r="C20" s="37" t="s">
        <v>43</v>
      </c>
      <c r="D20" s="38">
        <v>1</v>
      </c>
      <c r="E20" s="39">
        <v>0.19</v>
      </c>
      <c r="F20" s="40">
        <v>7100000</v>
      </c>
      <c r="G20" s="41">
        <f>IFERROR(IF(OR(AND(E20="",F20=""),AND(E20="No cotiza",F20="No cotiza")),"No cotiza",IF(OR(E20="",E20="No cotiza"),"Especifique la tarifa IVA",IF(OR(F20="",F20="No cotiza"),"Especifique el precio unitario antes de IVA",ROUND(F20*(1+E20),0)))),"Imposible calcular")</f>
        <v>8449000</v>
      </c>
      <c r="H20" s="42">
        <f t="shared" si="1"/>
        <v>8449000</v>
      </c>
      <c r="I20" s="43" t="str">
        <f>IF(AND(COUNT(F19,F20,F18)=3,MAX(F18,F19)&gt;=F20),"Favor revisar precios, se espera que el precio aumente con la dificultad de acceso","")</f>
        <v/>
      </c>
      <c r="L20" s="1" t="b">
        <f t="shared" si="2"/>
        <v>1</v>
      </c>
      <c r="M20" s="1" t="b">
        <f t="shared" si="2"/>
        <v>1</v>
      </c>
      <c r="N20" s="1" t="b">
        <f t="shared" ref="N20:N35" si="3">+E20=19%</f>
        <v>1</v>
      </c>
    </row>
    <row r="21" spans="1:14" ht="37.5" customHeight="1" x14ac:dyDescent="0.2">
      <c r="A21" s="44" t="s">
        <v>40</v>
      </c>
      <c r="B21" s="45">
        <v>10</v>
      </c>
      <c r="C21" s="46" t="s">
        <v>41</v>
      </c>
      <c r="D21" s="46">
        <v>3</v>
      </c>
      <c r="E21" s="47">
        <v>0.19</v>
      </c>
      <c r="F21" s="48">
        <v>7700000</v>
      </c>
      <c r="G21" s="49">
        <f>IFERROR(IF(OR(AND(E21="",F21=""),AND(E21="No cotiza",F21="No cotiza")),"No cotiza",IF(OR(E21="",E21="No cotiza"),"Especifique la tarifa IVA",IF(OR(F21="",F21="No cotiza"),"Especifique el precio unitario antes de IVA",ROUND(F21*(1+E21),0)))),"Imposible calcular")</f>
        <v>9163000</v>
      </c>
      <c r="H21" s="50">
        <f t="shared" si="1"/>
        <v>27489000</v>
      </c>
      <c r="I21" s="51"/>
      <c r="L21" s="1" t="b">
        <f t="shared" si="2"/>
        <v>1</v>
      </c>
      <c r="M21" s="1" t="b">
        <f t="shared" si="2"/>
        <v>1</v>
      </c>
      <c r="N21" s="1" t="b">
        <f t="shared" si="3"/>
        <v>1</v>
      </c>
    </row>
    <row r="22" spans="1:14" ht="37.5" customHeight="1" x14ac:dyDescent="0.2">
      <c r="A22" s="26" t="s">
        <v>40</v>
      </c>
      <c r="B22" s="52">
        <v>10</v>
      </c>
      <c r="C22" s="28" t="s">
        <v>42</v>
      </c>
      <c r="D22" s="28">
        <v>17</v>
      </c>
      <c r="E22" s="30">
        <v>0.19</v>
      </c>
      <c r="F22" s="31">
        <v>8650000</v>
      </c>
      <c r="G22" s="32">
        <f>IFERROR(IF(OR(AND(E22="",F22=""),AND(E22="No cotiza",F22="No cotiza")),"No cotiza",IF(OR(E22="",E22="No cotiza"),"Especifique la tarifa IVA",IF(OR(F22="",F22="No cotiza"),"Especifique el precio unitario antes de IVA",ROUND(F22*(1+E22),0)))),"Imposible calcular")</f>
        <v>10293500</v>
      </c>
      <c r="H22" s="33">
        <f t="shared" si="1"/>
        <v>174989500</v>
      </c>
      <c r="I22" s="53" t="str">
        <f>IF(AND(COUNT(F21,F22)=2,F22&lt;=F21),"Favor revisar precios, se espera que el precio aumente con la dificultad de acceso","")</f>
        <v/>
      </c>
      <c r="L22" s="1" t="b">
        <f t="shared" si="2"/>
        <v>1</v>
      </c>
      <c r="M22" s="1" t="b">
        <f t="shared" si="2"/>
        <v>1</v>
      </c>
      <c r="N22" s="1" t="b">
        <f t="shared" si="3"/>
        <v>1</v>
      </c>
    </row>
    <row r="23" spans="1:14" ht="37.5" customHeight="1" thickBot="1" x14ac:dyDescent="0.25">
      <c r="A23" s="26" t="s">
        <v>40</v>
      </c>
      <c r="B23" s="52">
        <v>10</v>
      </c>
      <c r="C23" s="54" t="s">
        <v>43</v>
      </c>
      <c r="D23" s="54">
        <v>1</v>
      </c>
      <c r="E23" s="55">
        <v>0.19</v>
      </c>
      <c r="F23" s="56">
        <v>9250000</v>
      </c>
      <c r="G23" s="41">
        <f>IFERROR(IF(OR(AND(E23="",F23=""),AND(E23="No cotiza",F23="No cotiza")),"No cotiza",IF(OR(E23="",E23="No cotiza"),"Especifique la tarifa IVA",IF(OR(F23="",F23="No cotiza"),"Especifique el precio unitario antes de IVA",ROUND(F23*(1+E23),0)))),"Imposible calcular")</f>
        <v>11007500</v>
      </c>
      <c r="H23" s="42">
        <f t="shared" si="1"/>
        <v>11007500</v>
      </c>
      <c r="I23" s="57" t="str">
        <f>IF(AND(COUNT(F22,F23,F21)=3,MAX(F21,F22)&gt;=F23),"Favor revisar precios, se espera que el precio aumente con la dificultad de acceso","")</f>
        <v/>
      </c>
      <c r="L23" s="1" t="b">
        <f t="shared" si="2"/>
        <v>1</v>
      </c>
      <c r="M23" s="1" t="b">
        <f t="shared" si="2"/>
        <v>1</v>
      </c>
      <c r="N23" s="1" t="b">
        <f t="shared" si="3"/>
        <v>1</v>
      </c>
    </row>
    <row r="24" spans="1:14" ht="37.5" customHeight="1" x14ac:dyDescent="0.2">
      <c r="A24" s="44" t="s">
        <v>40</v>
      </c>
      <c r="B24" s="45">
        <v>15</v>
      </c>
      <c r="C24" s="46" t="s">
        <v>41</v>
      </c>
      <c r="D24" s="46">
        <v>10</v>
      </c>
      <c r="E24" s="47">
        <v>0.19</v>
      </c>
      <c r="F24" s="48">
        <v>18220000</v>
      </c>
      <c r="G24" s="49">
        <f t="shared" si="0"/>
        <v>21681800</v>
      </c>
      <c r="H24" s="50">
        <f>IFERROR(IF(OR(AND(E24="",F24=""),AND(E24="No cotiza",F24="No cotiza")),"No cotiza",IF(OR(E24="",E24="No cotiza"),"Especifique la tarifa IVA",IF(OR(F24="",F24="No cotiza"),"Especifique el precio unitario antes de IVA",ROUND(G24*D24,0)))),"Imposible calcular")</f>
        <v>216818000</v>
      </c>
      <c r="I24" s="51" t="str">
        <f>IF(AND(COUNT(F21,F24)=2,F21&gt;=F24),"Favor revisar precios, se espera que el precio aumente con los Kva de la UPS","")</f>
        <v/>
      </c>
      <c r="L24" s="1" t="b">
        <f t="shared" si="2"/>
        <v>1</v>
      </c>
      <c r="M24" s="1" t="b">
        <f t="shared" si="2"/>
        <v>1</v>
      </c>
      <c r="N24" s="1" t="b">
        <f t="shared" si="3"/>
        <v>1</v>
      </c>
    </row>
    <row r="25" spans="1:14" ht="37.5" customHeight="1" x14ac:dyDescent="0.2">
      <c r="A25" s="26" t="s">
        <v>40</v>
      </c>
      <c r="B25" s="52">
        <v>15</v>
      </c>
      <c r="C25" s="28" t="s">
        <v>42</v>
      </c>
      <c r="D25" s="28">
        <v>5</v>
      </c>
      <c r="E25" s="30">
        <v>0.19</v>
      </c>
      <c r="F25" s="31">
        <v>20070000</v>
      </c>
      <c r="G25" s="32">
        <f t="shared" si="0"/>
        <v>23883300</v>
      </c>
      <c r="H25" s="33">
        <f t="shared" ref="H25:H35" si="4">IFERROR(IF(OR(AND(E25="",F25=""),AND(E25="No cotiza",F25="No cotiza")),"No cotiza",IF(OR(E25="",E25="No cotiza"),"Especifique la tarifa IVA",IF(OR(F25="",F25="No cotiza"),"Especifique el precio unitario antes de IVA",ROUND(G25*D25,0)))),"Imposible calcular")</f>
        <v>119416500</v>
      </c>
      <c r="I25" s="53" t="str">
        <f>IF(AND(COUNT(F22,F25)=2,F22&gt;=F25),"Favor revisar precios, se espera que el precio aumente con los Kva de la UPS",IF(AND(COUNT(F24,F25)=2,F25&lt;=F24),"Favor revisar precios, se espera que el precio aumente con la dificultad de acceso",""))</f>
        <v/>
      </c>
      <c r="L25" s="1" t="b">
        <f t="shared" si="2"/>
        <v>1</v>
      </c>
      <c r="M25" s="1" t="b">
        <f t="shared" si="2"/>
        <v>1</v>
      </c>
      <c r="N25" s="1" t="b">
        <f t="shared" si="3"/>
        <v>1</v>
      </c>
    </row>
    <row r="26" spans="1:14" ht="37.5" customHeight="1" thickBot="1" x14ac:dyDescent="0.25">
      <c r="A26" s="26" t="s">
        <v>40</v>
      </c>
      <c r="B26" s="52">
        <v>15</v>
      </c>
      <c r="C26" s="54" t="s">
        <v>43</v>
      </c>
      <c r="D26" s="54">
        <v>0</v>
      </c>
      <c r="E26" s="55">
        <v>0.19</v>
      </c>
      <c r="F26" s="56">
        <v>20750000</v>
      </c>
      <c r="G26" s="41">
        <f t="shared" si="0"/>
        <v>24692500</v>
      </c>
      <c r="H26" s="42">
        <f t="shared" si="4"/>
        <v>0</v>
      </c>
      <c r="I26" s="57" t="str">
        <f>IF(AND(COUNT(F23,F26)=2,F23&gt;=F26),"Favor revisar precios, se espera que el precio aumente con los Kva de la UPS",IF(AND(COUNT(F25,F26,F24)=3,MAX(F24,F25)&gt;=F26),"Favor revisar precios, se espera que el precio aumente con la dificultad de acceso",""))</f>
        <v/>
      </c>
      <c r="L26" s="1" t="b">
        <f t="shared" si="2"/>
        <v>1</v>
      </c>
      <c r="M26" s="1" t="b">
        <f t="shared" si="2"/>
        <v>1</v>
      </c>
      <c r="N26" s="1" t="b">
        <f t="shared" si="3"/>
        <v>1</v>
      </c>
    </row>
    <row r="27" spans="1:14" ht="37.5" customHeight="1" x14ac:dyDescent="0.2">
      <c r="A27" s="44" t="s">
        <v>44</v>
      </c>
      <c r="B27" s="45">
        <v>30</v>
      </c>
      <c r="C27" s="46" t="s">
        <v>41</v>
      </c>
      <c r="D27" s="46">
        <v>1</v>
      </c>
      <c r="E27" s="47">
        <v>0.19</v>
      </c>
      <c r="F27" s="48">
        <v>30240000</v>
      </c>
      <c r="G27" s="49">
        <f t="shared" si="0"/>
        <v>35985600</v>
      </c>
      <c r="H27" s="50">
        <f t="shared" si="4"/>
        <v>35985600</v>
      </c>
      <c r="I27" s="51" t="str">
        <f>IF(AND(COUNT(F24,F27)=2,F24&gt;=F27),"Favor revisar precios, se espera que el precio aumente con los Kva de la UPS","")</f>
        <v/>
      </c>
      <c r="L27" s="1" t="b">
        <f t="shared" si="2"/>
        <v>1</v>
      </c>
      <c r="M27" s="1" t="b">
        <f t="shared" si="2"/>
        <v>1</v>
      </c>
      <c r="N27" s="1" t="b">
        <f t="shared" si="3"/>
        <v>1</v>
      </c>
    </row>
    <row r="28" spans="1:14" ht="37.5" customHeight="1" x14ac:dyDescent="0.2">
      <c r="A28" s="26" t="s">
        <v>44</v>
      </c>
      <c r="B28" s="52">
        <v>30</v>
      </c>
      <c r="C28" s="28" t="s">
        <v>42</v>
      </c>
      <c r="D28" s="28">
        <v>0</v>
      </c>
      <c r="E28" s="30">
        <v>0.19</v>
      </c>
      <c r="F28" s="31">
        <v>32990000</v>
      </c>
      <c r="G28" s="32">
        <f t="shared" si="0"/>
        <v>39258100</v>
      </c>
      <c r="H28" s="33">
        <f t="shared" si="4"/>
        <v>0</v>
      </c>
      <c r="I28" s="53" t="str">
        <f>IF(AND(COUNT(F25,F28)=2,F25&gt;=F28),"Favor revisar precios, se espera que el precio aumente con los Kva de la UPS",IF(AND(COUNT(F27,F28)=2,F28&lt;=F27),"Favor revisar precios, se espera que el precio aumente con la dificultad de acceso",""))</f>
        <v/>
      </c>
      <c r="L28" s="1" t="b">
        <f t="shared" si="2"/>
        <v>1</v>
      </c>
      <c r="M28" s="1" t="b">
        <f t="shared" si="2"/>
        <v>1</v>
      </c>
      <c r="N28" s="1" t="b">
        <f t="shared" si="3"/>
        <v>1</v>
      </c>
    </row>
    <row r="29" spans="1:14" ht="37.5" customHeight="1" thickBot="1" x14ac:dyDescent="0.25">
      <c r="A29" s="26" t="s">
        <v>44</v>
      </c>
      <c r="B29" s="52">
        <v>30</v>
      </c>
      <c r="C29" s="54" t="s">
        <v>43</v>
      </c>
      <c r="D29" s="54">
        <v>2</v>
      </c>
      <c r="E29" s="55">
        <v>0.19</v>
      </c>
      <c r="F29" s="56">
        <v>35220000</v>
      </c>
      <c r="G29" s="41">
        <f t="shared" si="0"/>
        <v>41911800</v>
      </c>
      <c r="H29" s="42">
        <f t="shared" si="4"/>
        <v>83823600</v>
      </c>
      <c r="I29" s="57" t="str">
        <f>IF(AND(COUNT(F26,F29)=2,F26&gt;=F29),"Favor revisar precios, se espera que el precio aumente con los Kva de la UPS",IF(AND(COUNT(F28,F29,F27)=3,MAX(F27,F28)&gt;=F29),"Favor revisar precios, se espera que el precio aumente con la dificultad de acceso",""))</f>
        <v/>
      </c>
      <c r="L29" s="1" t="b">
        <f t="shared" si="2"/>
        <v>1</v>
      </c>
      <c r="M29" s="1" t="b">
        <f t="shared" si="2"/>
        <v>1</v>
      </c>
      <c r="N29" s="1" t="b">
        <f t="shared" si="3"/>
        <v>1</v>
      </c>
    </row>
    <row r="30" spans="1:14" ht="37.5" customHeight="1" x14ac:dyDescent="0.2">
      <c r="A30" s="44" t="s">
        <v>44</v>
      </c>
      <c r="B30" s="45">
        <v>40</v>
      </c>
      <c r="C30" s="46" t="s">
        <v>41</v>
      </c>
      <c r="D30" s="46">
        <v>1</v>
      </c>
      <c r="E30" s="47">
        <v>0.19</v>
      </c>
      <c r="F30" s="48">
        <v>32550000</v>
      </c>
      <c r="G30" s="49">
        <f t="shared" si="0"/>
        <v>38734500</v>
      </c>
      <c r="H30" s="50">
        <f t="shared" si="4"/>
        <v>38734500</v>
      </c>
      <c r="I30" s="51"/>
      <c r="L30" s="1" t="b">
        <f t="shared" si="2"/>
        <v>1</v>
      </c>
      <c r="M30" s="1" t="b">
        <f t="shared" si="2"/>
        <v>1</v>
      </c>
      <c r="N30" s="1" t="b">
        <f t="shared" si="3"/>
        <v>1</v>
      </c>
    </row>
    <row r="31" spans="1:14" ht="37.5" customHeight="1" x14ac:dyDescent="0.2">
      <c r="A31" s="26" t="s">
        <v>44</v>
      </c>
      <c r="B31" s="52">
        <v>40</v>
      </c>
      <c r="C31" s="28" t="s">
        <v>42</v>
      </c>
      <c r="D31" s="28">
        <v>0</v>
      </c>
      <c r="E31" s="30">
        <v>0.19</v>
      </c>
      <c r="F31" s="31">
        <v>36010000</v>
      </c>
      <c r="G31" s="32">
        <f t="shared" si="0"/>
        <v>42851900</v>
      </c>
      <c r="H31" s="33">
        <f t="shared" si="4"/>
        <v>0</v>
      </c>
      <c r="I31" s="53" t="str">
        <f>IF(AND(COUNT(F30,F31)=2,F31&lt;=F30),"Favor revisar precios, se espera que el precio aumente con la dificultad de acceso","")</f>
        <v/>
      </c>
      <c r="L31" s="1" t="b">
        <f t="shared" si="2"/>
        <v>1</v>
      </c>
      <c r="M31" s="1" t="b">
        <f t="shared" si="2"/>
        <v>1</v>
      </c>
      <c r="N31" s="1" t="b">
        <f t="shared" si="3"/>
        <v>1</v>
      </c>
    </row>
    <row r="32" spans="1:14" ht="37.5" customHeight="1" thickBot="1" x14ac:dyDescent="0.25">
      <c r="A32" s="35" t="s">
        <v>44</v>
      </c>
      <c r="B32" s="58">
        <v>40</v>
      </c>
      <c r="C32" s="37" t="s">
        <v>43</v>
      </c>
      <c r="D32" s="37">
        <v>0</v>
      </c>
      <c r="E32" s="55">
        <v>0.19</v>
      </c>
      <c r="F32" s="40">
        <v>38950000</v>
      </c>
      <c r="G32" s="59">
        <f t="shared" si="0"/>
        <v>46350500</v>
      </c>
      <c r="H32" s="60">
        <f t="shared" si="4"/>
        <v>0</v>
      </c>
      <c r="I32" s="61" t="str">
        <f>IF(AND(COUNT(F31,F32,F30)=3,MAX(F30,F31)&gt;=F32),"Favor revisar precios, se espera que el precio aumente con la dificultad de acceso","")</f>
        <v/>
      </c>
      <c r="L32" s="1" t="b">
        <f t="shared" si="2"/>
        <v>1</v>
      </c>
      <c r="M32" s="1" t="b">
        <f t="shared" si="2"/>
        <v>1</v>
      </c>
      <c r="N32" s="1" t="b">
        <f t="shared" si="3"/>
        <v>1</v>
      </c>
    </row>
    <row r="33" spans="1:14" ht="37.5" customHeight="1" x14ac:dyDescent="0.2">
      <c r="A33" s="17" t="s">
        <v>44</v>
      </c>
      <c r="B33" s="62">
        <v>80</v>
      </c>
      <c r="C33" s="19" t="s">
        <v>41</v>
      </c>
      <c r="D33" s="19">
        <v>1</v>
      </c>
      <c r="E33" s="47">
        <v>0.19</v>
      </c>
      <c r="F33" s="22">
        <v>59700000</v>
      </c>
      <c r="G33" s="23">
        <f t="shared" si="0"/>
        <v>71043000</v>
      </c>
      <c r="H33" s="24">
        <f t="shared" si="4"/>
        <v>71043000</v>
      </c>
      <c r="I33" s="25" t="str">
        <f>IF(AND(COUNT(F30,F33)=2,F30&gt;=F33),"Favor revisar precios, se espera que el precio aumente con los Kva de la UPS","")</f>
        <v/>
      </c>
      <c r="L33" s="1" t="b">
        <f t="shared" si="2"/>
        <v>1</v>
      </c>
      <c r="M33" s="1" t="b">
        <f t="shared" si="2"/>
        <v>1</v>
      </c>
      <c r="N33" s="1" t="b">
        <f t="shared" si="3"/>
        <v>1</v>
      </c>
    </row>
    <row r="34" spans="1:14" ht="37.5" customHeight="1" x14ac:dyDescent="0.2">
      <c r="A34" s="26" t="s">
        <v>44</v>
      </c>
      <c r="B34" s="52">
        <v>80</v>
      </c>
      <c r="C34" s="28" t="s">
        <v>42</v>
      </c>
      <c r="D34" s="28">
        <v>0</v>
      </c>
      <c r="E34" s="30">
        <v>0.19</v>
      </c>
      <c r="F34" s="31">
        <v>63400000</v>
      </c>
      <c r="G34" s="32">
        <f t="shared" si="0"/>
        <v>75446000</v>
      </c>
      <c r="H34" s="33">
        <f t="shared" si="4"/>
        <v>0</v>
      </c>
      <c r="I34" s="53" t="str">
        <f>IF(AND(COUNT(F31,F34)=2,F31&gt;=F34),"Favor revisar precios, se espera que el precio aumente con los Kva de la UPS",IF(AND(COUNT(F33,F34)=2,F34&lt;=F33),"Favor revisar precios, se espera que el precio aumente con la dificultad de acceso",""))</f>
        <v/>
      </c>
      <c r="L34" s="1" t="b">
        <f t="shared" si="2"/>
        <v>1</v>
      </c>
      <c r="M34" s="1" t="b">
        <f t="shared" si="2"/>
        <v>1</v>
      </c>
      <c r="N34" s="1" t="b">
        <f t="shared" si="3"/>
        <v>1</v>
      </c>
    </row>
    <row r="35" spans="1:14" ht="37.5" customHeight="1" x14ac:dyDescent="0.2">
      <c r="A35" s="63" t="s">
        <v>44</v>
      </c>
      <c r="B35" s="64">
        <v>80</v>
      </c>
      <c r="C35" s="28" t="s">
        <v>43</v>
      </c>
      <c r="D35" s="28">
        <v>0</v>
      </c>
      <c r="E35" s="55">
        <v>0.19</v>
      </c>
      <c r="F35" s="31">
        <v>67150000</v>
      </c>
      <c r="G35" s="32">
        <f t="shared" si="0"/>
        <v>79908500</v>
      </c>
      <c r="H35" s="33">
        <f t="shared" si="4"/>
        <v>0</v>
      </c>
      <c r="I35" s="53" t="str">
        <f>IF(AND(COUNT(F32,F35)=2,F32&gt;=F35),"Favor revisar precios, se espera que el precio aumente con los Kva de la UPS",IF(AND(COUNT(F34,F35,F33)=3,MAX(F33,F34)&gt;=F35),"Favor revisar precios, se espera que el precio aumente con la dificultad de acceso",""))</f>
        <v/>
      </c>
      <c r="L35" s="1" t="b">
        <f t="shared" si="2"/>
        <v>1</v>
      </c>
      <c r="M35" s="1" t="b">
        <f t="shared" si="2"/>
        <v>1</v>
      </c>
      <c r="N35" s="1" t="b">
        <f t="shared" si="3"/>
        <v>1</v>
      </c>
    </row>
    <row r="36" spans="1:14" ht="20.25" customHeight="1" thickBot="1" x14ac:dyDescent="0.25">
      <c r="A36" s="134" t="s">
        <v>45</v>
      </c>
      <c r="B36" s="134"/>
      <c r="C36" s="134"/>
      <c r="D36" s="65">
        <f>SUM(D18:D35)</f>
        <v>43</v>
      </c>
      <c r="H36" s="66">
        <f>IF(SUM(H18:H35)=0,"",SUM(H18:H35))</f>
        <v>795788700</v>
      </c>
      <c r="I36" s="67"/>
      <c r="K36" s="68"/>
    </row>
    <row r="37" spans="1:14" ht="3.75" customHeight="1" x14ac:dyDescent="0.2">
      <c r="B37" s="69"/>
    </row>
    <row r="38" spans="1:14" s="1" customFormat="1" ht="15.6" customHeight="1" x14ac:dyDescent="0.25">
      <c r="A38" s="135" t="s">
        <v>46</v>
      </c>
      <c r="B38" s="135"/>
      <c r="C38" s="135"/>
      <c r="D38" s="135"/>
      <c r="E38" s="135"/>
      <c r="F38" s="135"/>
      <c r="G38" s="135"/>
      <c r="H38" s="135"/>
      <c r="I38" s="135"/>
    </row>
    <row r="39" spans="1:14" s="1" customFormat="1" ht="57.75" customHeight="1" x14ac:dyDescent="0.25">
      <c r="A39" s="123" t="s">
        <v>47</v>
      </c>
      <c r="B39" s="123"/>
      <c r="C39" s="123"/>
      <c r="D39" s="123"/>
      <c r="E39" s="123"/>
      <c r="F39" s="123"/>
      <c r="G39" s="123"/>
      <c r="H39" s="123"/>
      <c r="I39" s="123"/>
    </row>
    <row r="40" spans="1:14" ht="19.5" customHeight="1" x14ac:dyDescent="0.2">
      <c r="A40" s="124" t="s">
        <v>48</v>
      </c>
      <c r="B40" s="124"/>
      <c r="C40" s="124"/>
      <c r="D40" s="124"/>
      <c r="E40" s="124"/>
      <c r="F40" s="124"/>
      <c r="G40" s="124"/>
      <c r="H40" s="124"/>
      <c r="I40" s="124"/>
      <c r="J40" s="1"/>
    </row>
    <row r="41" spans="1:14" ht="15" x14ac:dyDescent="0.2">
      <c r="J41" s="1"/>
    </row>
    <row r="42" spans="1:14" ht="15" customHeight="1" x14ac:dyDescent="0.2"/>
  </sheetData>
  <mergeCells count="21">
    <mergeCell ref="A11:I11"/>
    <mergeCell ref="A3:I3"/>
    <mergeCell ref="B5:C5"/>
    <mergeCell ref="E5:F5"/>
    <mergeCell ref="H5:I5"/>
    <mergeCell ref="B6:C6"/>
    <mergeCell ref="E6:F6"/>
    <mergeCell ref="H6:I6"/>
    <mergeCell ref="B7:C7"/>
    <mergeCell ref="E7:F7"/>
    <mergeCell ref="H7:I7"/>
    <mergeCell ref="A9:I9"/>
    <mergeCell ref="A10:I10"/>
    <mergeCell ref="A39:I39"/>
    <mergeCell ref="A40:I40"/>
    <mergeCell ref="A12:I12"/>
    <mergeCell ref="A13:I13"/>
    <mergeCell ref="A15:B15"/>
    <mergeCell ref="B16:E16"/>
    <mergeCell ref="A36:C36"/>
    <mergeCell ref="A38:I38"/>
  </mergeCells>
  <conditionalFormatting sqref="G18:H35">
    <cfRule type="containsText" dxfId="1" priority="2" operator="containsText" text="No cotiza">
      <formula>NOT(ISERROR(SEARCH("No cotiza",G18)))</formula>
    </cfRule>
  </conditionalFormatting>
  <conditionalFormatting sqref="I18:I35">
    <cfRule type="containsText" dxfId="0" priority="1" operator="containsText" text="Favor revisar precios">
      <formula>NOT(ISERROR(SEARCH("Favor revisar precios",I18)))</formula>
    </cfRule>
  </conditionalFormatting>
  <dataValidations count="6">
    <dataValidation type="whole" allowBlank="1" showInputMessage="1" showErrorMessage="1" errorTitle="Precio Unitario antes de IVA" error="Debe ser un valor entero mayor que cero" promptTitle="Difícil Acceso" prompt="Se espera que este precio sea superior a Fácil e Intermedio" sqref="F20" xr:uid="{00000000-0002-0000-0100-000000000000}">
      <formula1>0</formula1>
      <formula2>9.99999999999999E+39</formula2>
    </dataValidation>
    <dataValidation type="whole" allowBlank="1" showInputMessage="1" showErrorMessage="1" errorTitle="Precio Unitario antes de IVA" error="Debe ser un valor entero mayor que cero" promptTitle="Acceso Intermedio" prompt="Se espera que este precio sea superior a Fácil acceso e inferior a difícil acceso" sqref="F19" xr:uid="{00000000-0002-0000-0100-000001000000}">
      <formula1>0</formula1>
      <formula2>9.99999999999999E+39</formula2>
    </dataValidation>
    <dataValidation type="whole" allowBlank="1" showInputMessage="1" showErrorMessage="1" errorTitle="Precio Unitario antes de IVA" error="Debe ser un valor entero mayor que cero" promptTitle="Acceso Fácil " prompt="Se espera que este precio sea inferior al precio de intermedio y de difícil acceso_x000a_" sqref="F18" xr:uid="{00000000-0002-0000-0100-000002000000}">
      <formula1>0</formula1>
      <formula2>9.99999999999999E+39</formula2>
    </dataValidation>
    <dataValidation type="whole" allowBlank="1" showInputMessage="1" showErrorMessage="1" errorTitle="Precio Unitario antes de IVA" error="Debe ser un valor entero mayor que cero" sqref="F21:F35" xr:uid="{00000000-0002-0000-0100-000003000000}">
      <formula1>0</formula1>
      <formula2>9.99999999999999E+39</formula2>
    </dataValidation>
    <dataValidation type="decimal" allowBlank="1" showInputMessage="1" showErrorMessage="1" errorTitle="Tarifa IVA" error="La tarifa IVA debe ser un valor numerico manor o igual que 0" promptTitle="Tarifa IVA" prompt="Si es diferente a 19%, favor adjuntar justificación" sqref="E18:E35" xr:uid="{00000000-0002-0000-0100-000004000000}">
      <formula1>0</formula1>
      <formula2>1</formula2>
    </dataValidation>
    <dataValidation type="custom" allowBlank="1" showInputMessage="1" showErrorMessage="1" errorTitle="Email" error="El valor incluido no se reconoce como un email" promptTitle="Email" prompt="Por favor indique su email" sqref="B7 E7 H7" xr:uid="{00000000-0002-0000-0100-000005000000}">
      <formula1>ISNUMBER(MATCH("*@*.*",$B$7,0))</formula1>
    </dataValidation>
  </dataValidations>
  <printOptions horizontalCentered="1"/>
  <pageMargins left="0.39370078740157483" right="0.39370078740157483" top="0.39370078740157483" bottom="0.39370078740157483" header="0.31496062992125984" footer="0.31496062992125984"/>
  <pageSetup scale="58" orientation="portrait" r:id="rId1"/>
  <rowBreaks count="1" manualBreakCount="1">
    <brk id="29"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47a335b1abd9b88c68f4c261911db054">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011aa8e6aa52c1e829ec848c1828f7f3"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7887e59d-d3df-4ad4-a2eb-7833e4d78d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18D1CA-3C7E-45A4-9D4C-BC9936F9E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a7b7eb-8fb4-4afc-80a6-585680cf9f7b"/>
    <ds:schemaRef ds:uri="7887e59d-d3df-4ad4-a2eb-7833e4d78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F08535-30C9-4036-AB49-2A0F8647B838}">
  <ds:schemaRefs>
    <ds:schemaRef ds:uri="http://schemas.microsoft.com/office/2006/metadata/properties"/>
    <ds:schemaRef ds:uri="http://schemas.microsoft.com/office/infopath/2007/PartnerControls"/>
    <ds:schemaRef ds:uri="41a7b7eb-8fb4-4afc-80a6-585680cf9f7b"/>
    <ds:schemaRef ds:uri="http://schemas.microsoft.com/sharepoint/v3"/>
    <ds:schemaRef ds:uri="7887e59d-d3df-4ad4-a2eb-7833e4d78df7"/>
  </ds:schemaRefs>
</ds:datastoreItem>
</file>

<file path=customXml/itemProps3.xml><?xml version="1.0" encoding="utf-8"?>
<ds:datastoreItem xmlns:ds="http://schemas.openxmlformats.org/officeDocument/2006/customXml" ds:itemID="{B43FF8AA-27F3-4672-BFC6-31B30CC7EC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cotización</vt:lpstr>
      <vt:lpstr>Cotización (2)</vt:lpstr>
      <vt:lpstr>'Cotización (2)'!Área_de_impresión</vt:lpstr>
      <vt:lpstr>'Formato cotización'!Área_de_impresión</vt:lpstr>
      <vt:lpstr>'Formato cotización'!Títulos_a_imprimir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VELEZ</dc:creator>
  <cp:keywords/>
  <dc:description/>
  <cp:lastModifiedBy>Karlo Fernandez Cala</cp:lastModifiedBy>
  <cp:revision/>
  <dcterms:created xsi:type="dcterms:W3CDTF">2018-12-17T00:47:47Z</dcterms:created>
  <dcterms:modified xsi:type="dcterms:W3CDTF">2025-10-20T23:44:35Z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